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70863\Documents\Rozpočet 2017\Návrh progr.rozpočtu 2017-2019\Pripomienkovacie obdobie\"/>
    </mc:Choice>
  </mc:AlternateContent>
  <bookViews>
    <workbookView xWindow="0" yWindow="0" windowWidth="28800" windowHeight="11835" activeTab="13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Rekapitulácia" sheetId="14" r:id="rId14"/>
  </sheets>
  <definedNames>
    <definedName name="_xlnm.Print_Area" localSheetId="9">'10'!$A$1:$W$10</definedName>
    <definedName name="_xlnm.Print_Area" localSheetId="10">'11'!$A$1:$W$9</definedName>
    <definedName name="_xlnm.Print_Area" localSheetId="11">'12'!$A$1:$W$15</definedName>
    <definedName name="_xlnm.Print_Area" localSheetId="12">'13'!$A$1:$W$8</definedName>
    <definedName name="_xlnm.Print_Area" localSheetId="2">'3'!$A$1:$W$17</definedName>
    <definedName name="_xlnm.Print_Area" localSheetId="3">'4'!$A$1:$W$14</definedName>
    <definedName name="_xlnm.Print_Area" localSheetId="4">'5'!$A$1:$W$12</definedName>
    <definedName name="_xlnm.Print_Area" localSheetId="5">'6'!$A$1:$W$18</definedName>
    <definedName name="_xlnm.Print_Area" localSheetId="6">'7'!$A$1:$W$6</definedName>
    <definedName name="_xlnm.Print_Area" localSheetId="7">'8'!$A$2:$W$14</definedName>
    <definedName name="_xlnm.Print_Area" localSheetId="8">'9'!$A$1:$W$6</definedName>
    <definedName name="_xlnm.Print_Area" localSheetId="13">Rekapitulácia!$A$1:$W$18</definedName>
  </definedNames>
  <calcPr calcId="152511"/>
</workbook>
</file>

<file path=xl/calcChain.xml><?xml version="1.0" encoding="utf-8"?>
<calcChain xmlns="http://schemas.openxmlformats.org/spreadsheetml/2006/main">
  <c r="R12" i="14" l="1"/>
  <c r="P12" i="14"/>
  <c r="O12" i="14"/>
  <c r="N12" i="14"/>
  <c r="M12" i="14"/>
  <c r="L12" i="14"/>
  <c r="K12" i="14"/>
  <c r="J12" i="14"/>
  <c r="I12" i="14"/>
  <c r="H12" i="14"/>
  <c r="G12" i="14"/>
  <c r="E12" i="14" s="1"/>
  <c r="Q12" i="14" s="1"/>
  <c r="F12" i="14"/>
  <c r="D12" i="14"/>
  <c r="C12" i="14"/>
  <c r="R12" i="8"/>
  <c r="S12" i="8" s="1"/>
  <c r="R8" i="8"/>
  <c r="S8" i="8" s="1"/>
  <c r="Q13" i="8"/>
  <c r="R13" i="8" s="1"/>
  <c r="S13" i="8" s="1"/>
  <c r="Q12" i="8"/>
  <c r="Q8" i="8"/>
  <c r="P10" i="14"/>
  <c r="O10" i="14"/>
  <c r="N10" i="14"/>
  <c r="M10" i="14"/>
  <c r="L10" i="14"/>
  <c r="K10" i="14"/>
  <c r="J10" i="14"/>
  <c r="I10" i="14"/>
  <c r="H10" i="14"/>
  <c r="G10" i="14"/>
  <c r="E10" i="14" s="1"/>
  <c r="F10" i="14"/>
  <c r="D10" i="14"/>
  <c r="C10" i="14"/>
  <c r="E17" i="6"/>
  <c r="E16" i="6"/>
  <c r="Q16" i="6" s="1"/>
  <c r="R16" i="6" s="1"/>
  <c r="E15" i="6"/>
  <c r="E14" i="6"/>
  <c r="Q14" i="6" s="1"/>
  <c r="R14" i="6" s="1"/>
  <c r="E13" i="6"/>
  <c r="E12" i="6"/>
  <c r="E11" i="6"/>
  <c r="E10" i="6"/>
  <c r="Q10" i="6" s="1"/>
  <c r="R10" i="6" s="1"/>
  <c r="E9" i="6"/>
  <c r="E8" i="6"/>
  <c r="E7" i="6"/>
  <c r="E6" i="6"/>
  <c r="Q6" i="6" s="1"/>
  <c r="R6" i="6" s="1"/>
  <c r="E5" i="6"/>
  <c r="Q17" i="6"/>
  <c r="R17" i="6" s="1"/>
  <c r="Q15" i="6"/>
  <c r="R15" i="6" s="1"/>
  <c r="Q13" i="6"/>
  <c r="R13" i="6" s="1"/>
  <c r="Q12" i="6"/>
  <c r="R12" i="6" s="1"/>
  <c r="Q11" i="6"/>
  <c r="R11" i="6" s="1"/>
  <c r="Q9" i="6"/>
  <c r="R9" i="6" s="1"/>
  <c r="Q8" i="6"/>
  <c r="R8" i="6" s="1"/>
  <c r="Q7" i="6"/>
  <c r="R7" i="6" s="1"/>
  <c r="Q5" i="6"/>
  <c r="R5" i="6" s="1"/>
  <c r="S16" i="14"/>
  <c r="R16" i="14"/>
  <c r="P16" i="14"/>
  <c r="O16" i="14"/>
  <c r="N16" i="14"/>
  <c r="M16" i="14"/>
  <c r="L16" i="14"/>
  <c r="K16" i="14"/>
  <c r="J16" i="14"/>
  <c r="I16" i="14"/>
  <c r="H16" i="14"/>
  <c r="G16" i="14"/>
  <c r="F16" i="14"/>
  <c r="D16" i="14"/>
  <c r="C16" i="14"/>
  <c r="D13" i="12"/>
  <c r="C13" i="12"/>
  <c r="R11" i="12"/>
  <c r="S11" i="12" s="1"/>
  <c r="R10" i="12"/>
  <c r="S10" i="12" s="1"/>
  <c r="R9" i="12"/>
  <c r="S9" i="12" s="1"/>
  <c r="R8" i="12"/>
  <c r="S8" i="12" s="1"/>
  <c r="S15" i="12" s="1"/>
  <c r="R6" i="12"/>
  <c r="S6" i="12" s="1"/>
  <c r="Q14" i="12"/>
  <c r="Q12" i="12"/>
  <c r="R12" i="12" s="1"/>
  <c r="S12" i="12" s="1"/>
  <c r="Q11" i="12"/>
  <c r="Q9" i="12"/>
  <c r="Q8" i="12"/>
  <c r="Q7" i="12"/>
  <c r="Q6" i="12"/>
  <c r="Q5" i="12"/>
  <c r="P17" i="14"/>
  <c r="O17" i="14"/>
  <c r="N17" i="14"/>
  <c r="M17" i="14"/>
  <c r="L17" i="14"/>
  <c r="K17" i="14"/>
  <c r="J17" i="14"/>
  <c r="I17" i="14"/>
  <c r="H17" i="14"/>
  <c r="G17" i="14"/>
  <c r="E17" i="14" s="1"/>
  <c r="Q17" i="14" s="1"/>
  <c r="F17" i="14"/>
  <c r="D17" i="14"/>
  <c r="C17" i="14"/>
  <c r="S5" i="13"/>
  <c r="R5" i="13"/>
  <c r="Q5" i="13"/>
  <c r="P14" i="14"/>
  <c r="O14" i="14"/>
  <c r="N14" i="14"/>
  <c r="M14" i="14"/>
  <c r="L14" i="14"/>
  <c r="K14" i="14"/>
  <c r="J14" i="14"/>
  <c r="I14" i="14"/>
  <c r="H14" i="14"/>
  <c r="G14" i="14"/>
  <c r="F14" i="14"/>
  <c r="D14" i="14"/>
  <c r="Q14" i="14" s="1"/>
  <c r="C14" i="14"/>
  <c r="S10" i="10"/>
  <c r="R10" i="10"/>
  <c r="R9" i="10"/>
  <c r="S9" i="10" s="1"/>
  <c r="R8" i="10"/>
  <c r="S8" i="10" s="1"/>
  <c r="R7" i="10"/>
  <c r="S7" i="10" s="1"/>
  <c r="R6" i="10"/>
  <c r="S6" i="10" s="1"/>
  <c r="S5" i="10"/>
  <c r="R5" i="10"/>
  <c r="E9" i="10"/>
  <c r="Q9" i="10" s="1"/>
  <c r="Q10" i="10" s="1"/>
  <c r="E8" i="10"/>
  <c r="E7" i="10"/>
  <c r="E6" i="10"/>
  <c r="Q6" i="10" s="1"/>
  <c r="E5" i="10"/>
  <c r="Q8" i="10"/>
  <c r="Q7" i="10"/>
  <c r="Q5" i="10"/>
  <c r="P15" i="14"/>
  <c r="O15" i="14"/>
  <c r="N15" i="14"/>
  <c r="M15" i="14"/>
  <c r="L15" i="14"/>
  <c r="K15" i="14"/>
  <c r="J15" i="14"/>
  <c r="I15" i="14"/>
  <c r="H15" i="14"/>
  <c r="G15" i="14"/>
  <c r="F15" i="14"/>
  <c r="D15" i="14"/>
  <c r="C15" i="14"/>
  <c r="E8" i="11"/>
  <c r="E7" i="11"/>
  <c r="Q7" i="11" s="1"/>
  <c r="R7" i="11" s="1"/>
  <c r="S7" i="11" s="1"/>
  <c r="E6" i="11"/>
  <c r="Q6" i="11" s="1"/>
  <c r="Q8" i="11"/>
  <c r="R8" i="11" s="1"/>
  <c r="S8" i="11" s="1"/>
  <c r="S5" i="11"/>
  <c r="R5" i="11"/>
  <c r="Q5" i="11"/>
  <c r="P13" i="14"/>
  <c r="O13" i="14"/>
  <c r="N13" i="14"/>
  <c r="M13" i="14"/>
  <c r="L13" i="14"/>
  <c r="K13" i="14"/>
  <c r="J13" i="14"/>
  <c r="I13" i="14"/>
  <c r="H13" i="14"/>
  <c r="G13" i="14"/>
  <c r="F13" i="14"/>
  <c r="E13" i="14" s="1"/>
  <c r="Q13" i="14" s="1"/>
  <c r="D13" i="14"/>
  <c r="C13" i="14"/>
  <c r="S6" i="9"/>
  <c r="R6" i="9"/>
  <c r="Q6" i="9"/>
  <c r="Q5" i="9"/>
  <c r="P11" i="14"/>
  <c r="O11" i="14"/>
  <c r="N11" i="14"/>
  <c r="M11" i="14"/>
  <c r="L11" i="14"/>
  <c r="K11" i="14"/>
  <c r="J11" i="14"/>
  <c r="I11" i="14"/>
  <c r="H11" i="14"/>
  <c r="E11" i="14" s="1"/>
  <c r="Q11" i="14" s="1"/>
  <c r="G11" i="14"/>
  <c r="F11" i="14"/>
  <c r="D11" i="14"/>
  <c r="C11" i="14"/>
  <c r="S5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E5" i="7"/>
  <c r="Q5" i="7" s="1"/>
  <c r="P9" i="14"/>
  <c r="O9" i="14"/>
  <c r="N9" i="14"/>
  <c r="M9" i="14"/>
  <c r="L9" i="14"/>
  <c r="K9" i="14"/>
  <c r="J9" i="14"/>
  <c r="I9" i="14"/>
  <c r="H9" i="14"/>
  <c r="G9" i="14"/>
  <c r="E9" i="14" s="1"/>
  <c r="F9" i="14"/>
  <c r="D9" i="14"/>
  <c r="C9" i="14"/>
  <c r="S9" i="5"/>
  <c r="S8" i="5"/>
  <c r="S6" i="5"/>
  <c r="S5" i="5"/>
  <c r="R9" i="5"/>
  <c r="R8" i="5"/>
  <c r="R6" i="5"/>
  <c r="R5" i="5"/>
  <c r="Q9" i="5"/>
  <c r="Q8" i="5"/>
  <c r="Q6" i="5"/>
  <c r="Q5" i="5"/>
  <c r="S14" i="4"/>
  <c r="R14" i="4"/>
  <c r="S13" i="4"/>
  <c r="S12" i="4"/>
  <c r="S11" i="4"/>
  <c r="S10" i="4"/>
  <c r="S9" i="4"/>
  <c r="S8" i="4"/>
  <c r="S7" i="4"/>
  <c r="S6" i="4"/>
  <c r="S5" i="4"/>
  <c r="R13" i="4"/>
  <c r="R12" i="4"/>
  <c r="R11" i="4"/>
  <c r="R10" i="4"/>
  <c r="R9" i="4"/>
  <c r="R8" i="4"/>
  <c r="R7" i="4"/>
  <c r="R6" i="4"/>
  <c r="R5" i="4"/>
  <c r="P8" i="14"/>
  <c r="O8" i="14"/>
  <c r="N8" i="14"/>
  <c r="M8" i="14"/>
  <c r="L8" i="14"/>
  <c r="K8" i="14"/>
  <c r="J8" i="14"/>
  <c r="I8" i="14"/>
  <c r="H8" i="14"/>
  <c r="G8" i="14"/>
  <c r="F8" i="14"/>
  <c r="D8" i="14"/>
  <c r="C8" i="14"/>
  <c r="E13" i="4"/>
  <c r="E12" i="4"/>
  <c r="E11" i="4"/>
  <c r="Q11" i="4" s="1"/>
  <c r="E10" i="4"/>
  <c r="Q10" i="4" s="1"/>
  <c r="E9" i="4"/>
  <c r="E8" i="4"/>
  <c r="Q13" i="4"/>
  <c r="Q12" i="4"/>
  <c r="Q9" i="4"/>
  <c r="Q14" i="4" s="1"/>
  <c r="Q8" i="4"/>
  <c r="Q6" i="4"/>
  <c r="Q5" i="4"/>
  <c r="O17" i="3"/>
  <c r="P7" i="14"/>
  <c r="O7" i="14"/>
  <c r="C7" i="14"/>
  <c r="S17" i="3"/>
  <c r="S16" i="3"/>
  <c r="S15" i="3"/>
  <c r="S14" i="3"/>
  <c r="S12" i="3"/>
  <c r="S11" i="3"/>
  <c r="S10" i="3"/>
  <c r="S9" i="3"/>
  <c r="S8" i="3"/>
  <c r="S7" i="3"/>
  <c r="R17" i="3"/>
  <c r="R16" i="3"/>
  <c r="R15" i="3"/>
  <c r="R14" i="3"/>
  <c r="R12" i="3"/>
  <c r="R11" i="3"/>
  <c r="R10" i="3"/>
  <c r="R9" i="3"/>
  <c r="R8" i="3"/>
  <c r="R7" i="3"/>
  <c r="Q17" i="3"/>
  <c r="S5" i="3"/>
  <c r="R5" i="3"/>
  <c r="Q14" i="3"/>
  <c r="Q7" i="3"/>
  <c r="Q5" i="3"/>
  <c r="P6" i="14"/>
  <c r="O6" i="14"/>
  <c r="N6" i="14"/>
  <c r="M6" i="14"/>
  <c r="L6" i="14"/>
  <c r="K6" i="14"/>
  <c r="J6" i="14"/>
  <c r="I6" i="14"/>
  <c r="H6" i="14"/>
  <c r="G6" i="14"/>
  <c r="F6" i="14"/>
  <c r="D6" i="14"/>
  <c r="C6" i="14"/>
  <c r="E16" i="14"/>
  <c r="Q16" i="14" s="1"/>
  <c r="E14" i="14"/>
  <c r="P5" i="14"/>
  <c r="N5" i="14"/>
  <c r="M5" i="14"/>
  <c r="L5" i="14"/>
  <c r="K5" i="14"/>
  <c r="J5" i="14"/>
  <c r="I5" i="14"/>
  <c r="H5" i="14"/>
  <c r="G5" i="14"/>
  <c r="F5" i="14"/>
  <c r="E5" i="14" s="1"/>
  <c r="D5" i="14"/>
  <c r="C5" i="14"/>
  <c r="P12" i="2"/>
  <c r="R10" i="2"/>
  <c r="S10" i="2" s="1"/>
  <c r="Q10" i="2"/>
  <c r="R9" i="2"/>
  <c r="S9" i="2" s="1"/>
  <c r="R7" i="2"/>
  <c r="S7" i="2" s="1"/>
  <c r="R6" i="2"/>
  <c r="Q5" i="2"/>
  <c r="S15" i="1"/>
  <c r="S14" i="1"/>
  <c r="S13" i="1"/>
  <c r="S12" i="1"/>
  <c r="S10" i="1"/>
  <c r="S9" i="1"/>
  <c r="S8" i="1"/>
  <c r="S7" i="1"/>
  <c r="S6" i="1"/>
  <c r="S5" i="1"/>
  <c r="R15" i="1"/>
  <c r="R14" i="1"/>
  <c r="R13" i="1"/>
  <c r="R12" i="1"/>
  <c r="R10" i="1"/>
  <c r="R9" i="1"/>
  <c r="R8" i="1"/>
  <c r="R7" i="1"/>
  <c r="R6" i="1"/>
  <c r="R5" i="1"/>
  <c r="Q10" i="14" l="1"/>
  <c r="Q18" i="6"/>
  <c r="R15" i="12"/>
  <c r="Q6" i="14"/>
  <c r="P18" i="14"/>
  <c r="E15" i="14"/>
  <c r="Q15" i="14" s="1"/>
  <c r="E8" i="14"/>
  <c r="C18" i="14"/>
  <c r="Q9" i="11"/>
  <c r="R6" i="11"/>
  <c r="Q9" i="14"/>
  <c r="Q8" i="14"/>
  <c r="E6" i="14"/>
  <c r="R5" i="2"/>
  <c r="S5" i="2" s="1"/>
  <c r="S6" i="2"/>
  <c r="R9" i="11" l="1"/>
  <c r="S6" i="11"/>
  <c r="S9" i="11" s="1"/>
  <c r="E13" i="1" l="1"/>
  <c r="Q13" i="1"/>
  <c r="Q12" i="1"/>
  <c r="Q8" i="1"/>
  <c r="Q6" i="1"/>
  <c r="V18" i="14" l="1"/>
  <c r="U18" i="14" l="1"/>
  <c r="U8" i="13"/>
  <c r="U15" i="12"/>
  <c r="U6" i="7"/>
  <c r="U17" i="3"/>
  <c r="U12" i="2"/>
  <c r="U16" i="1"/>
  <c r="U10" i="10"/>
  <c r="U6" i="9"/>
  <c r="U12" i="5"/>
  <c r="U14" i="4"/>
  <c r="W8" i="13" l="1"/>
  <c r="W15" i="12"/>
  <c r="W9" i="11"/>
  <c r="W10" i="10"/>
  <c r="W14" i="8"/>
  <c r="W18" i="6"/>
  <c r="W12" i="5"/>
  <c r="W14" i="4"/>
  <c r="W17" i="3"/>
  <c r="W12" i="2"/>
  <c r="W16" i="1"/>
  <c r="E9" i="8" l="1"/>
  <c r="Q9" i="8" s="1"/>
  <c r="R9" i="8" s="1"/>
  <c r="S9" i="8" s="1"/>
  <c r="E8" i="8"/>
  <c r="U8" i="8" s="1"/>
  <c r="U14" i="8" s="1"/>
  <c r="E7" i="8"/>
  <c r="Q7" i="8" s="1"/>
  <c r="R7" i="8" s="1"/>
  <c r="S7" i="8" s="1"/>
  <c r="E6" i="8"/>
  <c r="Q6" i="8" s="1"/>
  <c r="V12" i="5"/>
  <c r="M6" i="9"/>
  <c r="R6" i="8" l="1"/>
  <c r="E11" i="2"/>
  <c r="Q11" i="2" s="1"/>
  <c r="R11" i="2" s="1"/>
  <c r="S11" i="2" s="1"/>
  <c r="E10" i="2"/>
  <c r="E8" i="2"/>
  <c r="Q8" i="2" s="1"/>
  <c r="E5" i="2"/>
  <c r="E7" i="13"/>
  <c r="Q7" i="13" s="1"/>
  <c r="R7" i="13" s="1"/>
  <c r="S7" i="13" s="1"/>
  <c r="E6" i="13"/>
  <c r="Q6" i="13" s="1"/>
  <c r="E5" i="13"/>
  <c r="E14" i="12"/>
  <c r="E13" i="12"/>
  <c r="Q13" i="12" s="1"/>
  <c r="R13" i="12" s="1"/>
  <c r="S13" i="12" s="1"/>
  <c r="E12" i="12"/>
  <c r="E11" i="12"/>
  <c r="E10" i="12"/>
  <c r="Q10" i="12" s="1"/>
  <c r="E11" i="5"/>
  <c r="Q11" i="5" s="1"/>
  <c r="R11" i="5" s="1"/>
  <c r="S11" i="5" s="1"/>
  <c r="E10" i="5"/>
  <c r="Q10" i="5" s="1"/>
  <c r="R10" i="5" s="1"/>
  <c r="S10" i="5" s="1"/>
  <c r="E9" i="5"/>
  <c r="E8" i="5"/>
  <c r="E7" i="5"/>
  <c r="Q7" i="5" s="1"/>
  <c r="E6" i="5"/>
  <c r="E16" i="3"/>
  <c r="Q16" i="3" s="1"/>
  <c r="E15" i="3"/>
  <c r="Q15" i="3" s="1"/>
  <c r="E14" i="3"/>
  <c r="E12" i="3"/>
  <c r="Q12" i="3" s="1"/>
  <c r="E11" i="3"/>
  <c r="Q11" i="3" s="1"/>
  <c r="E10" i="3"/>
  <c r="Q10" i="3" s="1"/>
  <c r="E9" i="3"/>
  <c r="Q9" i="3" s="1"/>
  <c r="E7" i="3"/>
  <c r="E5" i="3"/>
  <c r="E15" i="1"/>
  <c r="Q15" i="1" s="1"/>
  <c r="E14" i="1"/>
  <c r="Q14" i="1" s="1"/>
  <c r="E12" i="1"/>
  <c r="E11" i="1"/>
  <c r="Q11" i="1" s="1"/>
  <c r="E10" i="1"/>
  <c r="Q10" i="1" s="1"/>
  <c r="E9" i="1"/>
  <c r="Q9" i="1" s="1"/>
  <c r="E8" i="1"/>
  <c r="E7" i="1"/>
  <c r="Q7" i="1" s="1"/>
  <c r="E6" i="1"/>
  <c r="E5" i="1"/>
  <c r="Q5" i="1" s="1"/>
  <c r="S6" i="8" l="1"/>
  <c r="Q15" i="12"/>
  <c r="Q8" i="13"/>
  <c r="R6" i="13"/>
  <c r="R11" i="1"/>
  <c r="Q16" i="1"/>
  <c r="Q12" i="5"/>
  <c r="R7" i="5"/>
  <c r="R8" i="2"/>
  <c r="Q12" i="2"/>
  <c r="S8" i="2"/>
  <c r="S12" i="2" s="1"/>
  <c r="R12" i="2"/>
  <c r="M14" i="8"/>
  <c r="S6" i="13" l="1"/>
  <c r="S8" i="13" s="1"/>
  <c r="R8" i="13"/>
  <c r="R16" i="1"/>
  <c r="R5" i="14" s="1"/>
  <c r="S5" i="14" s="1"/>
  <c r="S11" i="1"/>
  <c r="S16" i="1" s="1"/>
  <c r="R12" i="5"/>
  <c r="S7" i="5"/>
  <c r="S12" i="5" s="1"/>
  <c r="M16" i="1"/>
  <c r="T8" i="13" l="1"/>
  <c r="V8" i="13"/>
  <c r="V15" i="12"/>
  <c r="V9" i="11"/>
  <c r="V10" i="10"/>
  <c r="V18" i="6"/>
  <c r="V14" i="4"/>
  <c r="V12" i="2"/>
  <c r="V17" i="3"/>
  <c r="R17" i="14" l="1"/>
  <c r="S17" i="14" s="1"/>
  <c r="R15" i="14"/>
  <c r="S15" i="14" s="1"/>
  <c r="R14" i="14"/>
  <c r="S14" i="14" s="1"/>
  <c r="S12" i="14"/>
  <c r="R11" i="14"/>
  <c r="S11" i="14" s="1"/>
  <c r="R10" i="14"/>
  <c r="S10" i="14" s="1"/>
  <c r="R9" i="14"/>
  <c r="S9" i="14" s="1"/>
  <c r="R8" i="14"/>
  <c r="S8" i="14" s="1"/>
  <c r="R6" i="14"/>
  <c r="S6" i="14" s="1"/>
  <c r="T6" i="9"/>
  <c r="R6" i="7"/>
  <c r="S6" i="7" s="1"/>
  <c r="R5" i="7"/>
  <c r="M10" i="10"/>
  <c r="C15" i="12"/>
  <c r="T8" i="8"/>
  <c r="E5" i="11"/>
  <c r="E11" i="8"/>
  <c r="Q11" i="8" s="1"/>
  <c r="R11" i="8" s="1"/>
  <c r="S11" i="8" s="1"/>
  <c r="E10" i="8"/>
  <c r="M18" i="6"/>
  <c r="E5" i="5"/>
  <c r="E7" i="4"/>
  <c r="Q7" i="4" s="1"/>
  <c r="E5" i="4"/>
  <c r="E8" i="3"/>
  <c r="Q8" i="3" s="1"/>
  <c r="P16" i="1"/>
  <c r="O16" i="1"/>
  <c r="O5" i="14" s="1"/>
  <c r="N16" i="1"/>
  <c r="L16" i="1"/>
  <c r="K16" i="1"/>
  <c r="J16" i="1"/>
  <c r="I16" i="1"/>
  <c r="H16" i="1"/>
  <c r="G16" i="1"/>
  <c r="F16" i="1"/>
  <c r="D16" i="1"/>
  <c r="C16" i="1"/>
  <c r="N14" i="8"/>
  <c r="O14" i="8"/>
  <c r="P14" i="8"/>
  <c r="T6" i="11"/>
  <c r="C10" i="10"/>
  <c r="D10" i="10"/>
  <c r="E10" i="10"/>
  <c r="F10" i="10"/>
  <c r="G10" i="10"/>
  <c r="H10" i="10"/>
  <c r="I10" i="10"/>
  <c r="J10" i="10"/>
  <c r="K10" i="10"/>
  <c r="L10" i="10"/>
  <c r="N10" i="10"/>
  <c r="O10" i="10"/>
  <c r="P10" i="10"/>
  <c r="C8" i="13"/>
  <c r="D8" i="13"/>
  <c r="F8" i="13"/>
  <c r="G8" i="13"/>
  <c r="H8" i="13"/>
  <c r="I8" i="13"/>
  <c r="J8" i="13"/>
  <c r="K8" i="13"/>
  <c r="L8" i="13"/>
  <c r="M8" i="13"/>
  <c r="N8" i="13"/>
  <c r="O8" i="13"/>
  <c r="P8" i="13"/>
  <c r="P15" i="12"/>
  <c r="O15" i="12"/>
  <c r="N15" i="12"/>
  <c r="M15" i="12"/>
  <c r="L15" i="12"/>
  <c r="K15" i="12"/>
  <c r="J15" i="12"/>
  <c r="I15" i="12"/>
  <c r="H15" i="12"/>
  <c r="G15" i="12"/>
  <c r="F15" i="12"/>
  <c r="D15" i="12"/>
  <c r="T15" i="12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C9" i="11"/>
  <c r="L14" i="8"/>
  <c r="K14" i="8"/>
  <c r="J14" i="8"/>
  <c r="I14" i="8"/>
  <c r="H14" i="8"/>
  <c r="G14" i="8"/>
  <c r="F14" i="8"/>
  <c r="D14" i="8"/>
  <c r="C14" i="8"/>
  <c r="P18" i="6"/>
  <c r="O18" i="6"/>
  <c r="N18" i="6"/>
  <c r="L18" i="6"/>
  <c r="K18" i="6"/>
  <c r="J18" i="6"/>
  <c r="I18" i="6"/>
  <c r="H18" i="6"/>
  <c r="G18" i="6"/>
  <c r="F18" i="6"/>
  <c r="E18" i="6"/>
  <c r="D18" i="6"/>
  <c r="C18" i="6"/>
  <c r="T12" i="5"/>
  <c r="P12" i="5"/>
  <c r="O12" i="5"/>
  <c r="N12" i="5"/>
  <c r="M12" i="5"/>
  <c r="L12" i="5"/>
  <c r="K12" i="5"/>
  <c r="J12" i="5"/>
  <c r="I12" i="5"/>
  <c r="H12" i="5"/>
  <c r="G12" i="5"/>
  <c r="F12" i="5"/>
  <c r="D12" i="5"/>
  <c r="C12" i="5"/>
  <c r="P14" i="4"/>
  <c r="O14" i="4"/>
  <c r="N14" i="4"/>
  <c r="M14" i="4"/>
  <c r="L14" i="4"/>
  <c r="K14" i="4"/>
  <c r="J14" i="4"/>
  <c r="I14" i="4"/>
  <c r="H14" i="4"/>
  <c r="G14" i="4"/>
  <c r="F14" i="4"/>
  <c r="D14" i="4"/>
  <c r="C14" i="4"/>
  <c r="P17" i="3"/>
  <c r="N17" i="3"/>
  <c r="N7" i="14" s="1"/>
  <c r="N18" i="14" s="1"/>
  <c r="M17" i="3"/>
  <c r="M7" i="14" s="1"/>
  <c r="M18" i="14" s="1"/>
  <c r="L17" i="3"/>
  <c r="L7" i="14" s="1"/>
  <c r="L18" i="14" s="1"/>
  <c r="K17" i="3"/>
  <c r="K7" i="14" s="1"/>
  <c r="K18" i="14" s="1"/>
  <c r="J17" i="3"/>
  <c r="J7" i="14" s="1"/>
  <c r="J18" i="14" s="1"/>
  <c r="I17" i="3"/>
  <c r="I7" i="14" s="1"/>
  <c r="I18" i="14" s="1"/>
  <c r="H17" i="3"/>
  <c r="H7" i="14" s="1"/>
  <c r="H18" i="14" s="1"/>
  <c r="G17" i="3"/>
  <c r="G7" i="14" s="1"/>
  <c r="G18" i="14" s="1"/>
  <c r="F17" i="3"/>
  <c r="F7" i="14" s="1"/>
  <c r="F18" i="14" s="1"/>
  <c r="D17" i="3"/>
  <c r="D7" i="14" s="1"/>
  <c r="D18" i="14" s="1"/>
  <c r="C17" i="3"/>
  <c r="O12" i="2"/>
  <c r="N12" i="2"/>
  <c r="M12" i="2"/>
  <c r="L12" i="2"/>
  <c r="K12" i="2"/>
  <c r="J12" i="2"/>
  <c r="I12" i="2"/>
  <c r="H12" i="2"/>
  <c r="G12" i="2"/>
  <c r="F12" i="2"/>
  <c r="D12" i="2"/>
  <c r="C12" i="2"/>
  <c r="E14" i="8" l="1"/>
  <c r="Q10" i="8"/>
  <c r="E18" i="14"/>
  <c r="O18" i="14"/>
  <c r="Q5" i="14"/>
  <c r="E7" i="14"/>
  <c r="Q7" i="14" s="1"/>
  <c r="R7" i="14" s="1"/>
  <c r="S7" i="14" s="1"/>
  <c r="T13" i="3"/>
  <c r="T6" i="4"/>
  <c r="T14" i="3"/>
  <c r="T13" i="4"/>
  <c r="E12" i="2"/>
  <c r="E14" i="4"/>
  <c r="E8" i="13"/>
  <c r="T18" i="6"/>
  <c r="E15" i="12"/>
  <c r="T10" i="10"/>
  <c r="E16" i="1"/>
  <c r="E12" i="5"/>
  <c r="T14" i="8"/>
  <c r="T9" i="11"/>
  <c r="E17" i="3"/>
  <c r="R10" i="8" l="1"/>
  <c r="Q14" i="8"/>
  <c r="Q18" i="14"/>
  <c r="R18" i="14" s="1"/>
  <c r="S18" i="14" s="1"/>
  <c r="T7" i="3"/>
  <c r="T16" i="1"/>
  <c r="T8" i="4"/>
  <c r="S10" i="8" l="1"/>
  <c r="R14" i="8"/>
  <c r="S14" i="8" s="1"/>
</calcChain>
</file>

<file path=xl/sharedStrings.xml><?xml version="1.0" encoding="utf-8"?>
<sst xmlns="http://schemas.openxmlformats.org/spreadsheetml/2006/main" count="417" uniqueCount="134">
  <si>
    <t>Kód programu – kód podprogramu (aktivity)</t>
  </si>
  <si>
    <t>Názov programu – názov podprogramu (aktivity)</t>
  </si>
  <si>
    <t>Spolu</t>
  </si>
  <si>
    <t>Plánovanie, manažment, kontrola</t>
  </si>
  <si>
    <t>Výkon funkcie primátora</t>
  </si>
  <si>
    <t>Výkon funkcie zástupcu primátora</t>
  </si>
  <si>
    <t>Výkon funkcie prednostu</t>
  </si>
  <si>
    <t>Členstvo v org. a združeniach</t>
  </si>
  <si>
    <t>Strat. plánov.,projekty</t>
  </si>
  <si>
    <t>Územné plánovanie</t>
  </si>
  <si>
    <t>Manažment investícií</t>
  </si>
  <si>
    <t>Rozpočtová politika</t>
  </si>
  <si>
    <t>Účtovníctvo a audit</t>
  </si>
  <si>
    <t>Správa daní a poplatkov</t>
  </si>
  <si>
    <t>Kontrolná činnosť,petície,sťaž.</t>
  </si>
  <si>
    <t>Propagácia a prezentácia (marketing)</t>
  </si>
  <si>
    <t>Propagácia a prezentácia mesta</t>
  </si>
  <si>
    <t>Marketingová komunikácia (PR mesta)</t>
  </si>
  <si>
    <t>Podpora a rozvoj cestovného ruchu meste</t>
  </si>
  <si>
    <t>Novohradské turis. a informačné centrum</t>
  </si>
  <si>
    <t>Mestský rozhlas</t>
  </si>
  <si>
    <t>Internetová komunikácia</t>
  </si>
  <si>
    <t>Mestské noviny – Fiľakovské zvesti</t>
  </si>
  <si>
    <t>Interné služby</t>
  </si>
  <si>
    <t>Zmluvné služby a porad.činnosť</t>
  </si>
  <si>
    <t>Správne konanie</t>
  </si>
  <si>
    <t>Činnosť samosprávnych orgánov mesta</t>
  </si>
  <si>
    <t>Hospodárska správa, údržba, prevádzka budov</t>
  </si>
  <si>
    <t>Vzdelávanie zamestnancov mesta</t>
  </si>
  <si>
    <t>Skladové hospodárstvo</t>
  </si>
  <si>
    <t>Archív, registratúra</t>
  </si>
  <si>
    <t>Mestský informačný systém</t>
  </si>
  <si>
    <t>Autodoprava (MsÚ, MsP)</t>
  </si>
  <si>
    <t>Služby pre občanov</t>
  </si>
  <si>
    <t>Činnosť matriky</t>
  </si>
  <si>
    <t>Osvedčovanie listín a podpisov</t>
  </si>
  <si>
    <t>Evidencia obyvateľstva</t>
  </si>
  <si>
    <t>Evidencia ulíc, verej.priestranstiev,budov</t>
  </si>
  <si>
    <t>Evidencia chovu zvierat (psov)</t>
  </si>
  <si>
    <t>Rybárske lístky</t>
  </si>
  <si>
    <t>Služby podnikateľom</t>
  </si>
  <si>
    <t>Organizácia občianskych obradov</t>
  </si>
  <si>
    <t>Úradná tabuľa</t>
  </si>
  <si>
    <t>Bezpečnosť , právo, poriadok</t>
  </si>
  <si>
    <t>Verejný poriadok a bezpečnosť</t>
  </si>
  <si>
    <t>Preventívno-výchovná činnosť</t>
  </si>
  <si>
    <t>Kamerový systém mesta</t>
  </si>
  <si>
    <t>Podiel občanov na odhaľovaní protispol. činnosti</t>
  </si>
  <si>
    <t>Ochrana majetku mesta a obyvateľov</t>
  </si>
  <si>
    <t>Civilná ochrana</t>
  </si>
  <si>
    <t xml:space="preserve">Požiarna ochrana </t>
  </si>
  <si>
    <t>Verejnoprospešné služby</t>
  </si>
  <si>
    <t>Nakladanie so zmesovým KO</t>
  </si>
  <si>
    <t xml:space="preserve">Nakladanie so separovaným KO </t>
  </si>
  <si>
    <t>Miest.komunikácie a ver.priestranstvá</t>
  </si>
  <si>
    <t>Cestná a priľahlá zeleň</t>
  </si>
  <si>
    <t>Mechanizácia,doprava, údržba</t>
  </si>
  <si>
    <t>Prevádzka športového areálu FTC , ihrísk</t>
  </si>
  <si>
    <t>Tvorba a údržba parkovej zelene</t>
  </si>
  <si>
    <t xml:space="preserve">Mini ZOO, karanténna stanica </t>
  </si>
  <si>
    <t>Verejné  WC</t>
  </si>
  <si>
    <t>Správa trhových miest</t>
  </si>
  <si>
    <t>Správa pohrebísk, cintorínske služby</t>
  </si>
  <si>
    <t>Verejné osvetlenie a mestský rozhlas</t>
  </si>
  <si>
    <t>Manažment a ekonomické služby PO (VPS)</t>
  </si>
  <si>
    <t>Výstavba MK</t>
  </si>
  <si>
    <t>Vzdelávanie</t>
  </si>
  <si>
    <t>Materské školy</t>
  </si>
  <si>
    <t>Základné školy</t>
  </si>
  <si>
    <t>Škol. strav. (MŠ, ZŠ)</t>
  </si>
  <si>
    <t>Záujmové vzdel. (ZUŠ, ŠKD, CVČ)</t>
  </si>
  <si>
    <t>Školský úrad</t>
  </si>
  <si>
    <t>Neformálne vzdel. pre deti a mládež</t>
  </si>
  <si>
    <t>Podpora šk.dochádzky</t>
  </si>
  <si>
    <t>Š p o r t</t>
  </si>
  <si>
    <t>Podpora šport.aktivít</t>
  </si>
  <si>
    <t>Kultúra v meste (činnosť MsKS)</t>
  </si>
  <si>
    <t>Knižnica</t>
  </si>
  <si>
    <t xml:space="preserve">Podpora kult.a spol. aktivít vykonávaných OZ </t>
  </si>
  <si>
    <t>Starostlivosť  o hnuteľné kult.dedičstvo a kultúrne pamiatky mesta (činnosť múzea)</t>
  </si>
  <si>
    <t>Prostredie pre život</t>
  </si>
  <si>
    <t>Územné rozh. a stavebný poriadok</t>
  </si>
  <si>
    <t>Individ. rozvoj mesta na základe požiadaviek občanov tzv. vynútené akcie</t>
  </si>
  <si>
    <t>Ochr. prír.a krajiny</t>
  </si>
  <si>
    <t>Sociálne služby</t>
  </si>
  <si>
    <t>Dávky v hm. núdzi</t>
  </si>
  <si>
    <t>Príspevky neštátnym subjektom</t>
  </si>
  <si>
    <t>Pochovanie občana mesta</t>
  </si>
  <si>
    <t>Organizovanie stravovania dôchodcov</t>
  </si>
  <si>
    <t>Dotácie pre žiakov MŠ a ZŠ (strava, šk. potreby,)</t>
  </si>
  <si>
    <t>Soc.starostlivosť v dom. dôchodcov (n.o. Nezábudka)</t>
  </si>
  <si>
    <t>Terénna soc. práca (projekt)</t>
  </si>
  <si>
    <t>Osobitný príjemca</t>
  </si>
  <si>
    <t>Podporná činnosť</t>
  </si>
  <si>
    <t>Mestský úrad</t>
  </si>
  <si>
    <t>Spol.obecný úrad</t>
  </si>
  <si>
    <t>610 Mzdy</t>
  </si>
  <si>
    <t>620 Odvody</t>
  </si>
  <si>
    <t>630 Materiálové výdavky</t>
  </si>
  <si>
    <t>631 Cestovné</t>
  </si>
  <si>
    <t>632 Energia, voda, komunikácie</t>
  </si>
  <si>
    <t>633 Materiál</t>
  </si>
  <si>
    <t>634 Dopravné</t>
  </si>
  <si>
    <t>635 Údržba a opravy</t>
  </si>
  <si>
    <t>636 Nájomné</t>
  </si>
  <si>
    <t>637 Služby</t>
  </si>
  <si>
    <t>640 Bežné transfery</t>
  </si>
  <si>
    <t>650 Úroky</t>
  </si>
  <si>
    <t>700 Kapitálové výdavky</t>
  </si>
  <si>
    <t>800 Splácanie istín</t>
  </si>
  <si>
    <t>Právne služby pre mesto</t>
  </si>
  <si>
    <t>Regionálna, nár.,medzinárodná spolupráca</t>
  </si>
  <si>
    <t>Kultúra a spoločenské aktivity</t>
  </si>
  <si>
    <t xml:space="preserve">Kód programu </t>
  </si>
  <si>
    <t xml:space="preserve">Názov programu </t>
  </si>
  <si>
    <t>Propagácia a prezentácia</t>
  </si>
  <si>
    <t>Bezpečnosť, právo, poriadok</t>
  </si>
  <si>
    <t>Šport</t>
  </si>
  <si>
    <t>Kultúra a spol.aktivity</t>
  </si>
  <si>
    <t>Voľby</t>
  </si>
  <si>
    <t>OS v domácnosti a prepravná služba (n.o. Nezábudka )</t>
  </si>
  <si>
    <t>Denné centrum</t>
  </si>
  <si>
    <t>Dotácie od UPSVaR</t>
  </si>
  <si>
    <t>Schválený rozpočet 2016</t>
  </si>
  <si>
    <t>Očakávaná skutočnosť 2016</t>
  </si>
  <si>
    <t>Skutočnosť 2015</t>
  </si>
  <si>
    <t>Skutočnosť 2014</t>
  </si>
  <si>
    <t>Spolu 2017</t>
  </si>
  <si>
    <t>Výdavky v roku 2017, 2018 a 2019 budú zahrnuté do podprogramu 2.1. Propagácia a prezentácia mesta</t>
  </si>
  <si>
    <t>Výdavky v roku 2017, 2018 a 2019 budú zahrnuté do podprogramu 6.12. verejné osvetlenie a mestský rozhlas</t>
  </si>
  <si>
    <t>Výdavky v roku 2017, 2018 a 2019 nebudú rozpočtované - návrh na zrušenie podprogramu</t>
  </si>
  <si>
    <t>Majetkovoprávne vysporiadanie nehnuteľností</t>
  </si>
  <si>
    <t>Aktivačná činnosť, MOS</t>
  </si>
  <si>
    <t>Realizácia nár. projektov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</si>
</sst>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"/>
    <numFmt numFmtId="168" formatCode="0.000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5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3">
    <xf numFmtId="0" fontId="0" fillId="0" borderId="0" xfId="0"/>
    <xf numFmtId="16" fontId="1" fillId="0" borderId="13" xfId="0" applyNumberFormat="1" applyFont="1" applyBorder="1" applyAlignment="1">
      <alignment vertical="top" wrapText="1"/>
    </xf>
    <xf numFmtId="16" fontId="1" fillId="0" borderId="15" xfId="0" applyNumberFormat="1" applyFont="1" applyBorder="1" applyAlignment="1">
      <alignment vertical="top" wrapText="1"/>
    </xf>
    <xf numFmtId="16" fontId="1" fillId="0" borderId="18" xfId="0" applyNumberFormat="1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center" wrapText="1"/>
    </xf>
    <xf numFmtId="16" fontId="1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Border="1"/>
    <xf numFmtId="2" fontId="0" fillId="0" borderId="0" xfId="0" applyNumberFormat="1" applyBorder="1"/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17" fontId="1" fillId="0" borderId="0" xfId="0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5" fillId="0" borderId="0" xfId="0" applyFont="1"/>
    <xf numFmtId="0" fontId="2" fillId="0" borderId="7" xfId="0" applyFont="1" applyBorder="1" applyAlignment="1">
      <alignment horizontal="center" vertical="center" wrapText="1"/>
    </xf>
    <xf numFmtId="17" fontId="1" fillId="0" borderId="18" xfId="0" applyNumberFormat="1" applyFont="1" applyBorder="1" applyAlignment="1">
      <alignment vertical="top" wrapText="1"/>
    </xf>
    <xf numFmtId="16" fontId="1" fillId="0" borderId="7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vertical="top" wrapText="1"/>
    </xf>
    <xf numFmtId="2" fontId="0" fillId="0" borderId="0" xfId="0" applyNumberFormat="1"/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16" fontId="1" fillId="0" borderId="32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5" fillId="0" borderId="0" xfId="0" applyFont="1"/>
    <xf numFmtId="0" fontId="7" fillId="0" borderId="0" xfId="0" applyFont="1"/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" fontId="1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2" fontId="5" fillId="0" borderId="9" xfId="0" applyNumberFormat="1" applyFont="1" applyBorder="1" applyAlignment="1">
      <alignment vertical="center"/>
    </xf>
    <xf numFmtId="2" fontId="16" fillId="0" borderId="8" xfId="0" applyNumberFormat="1" applyFont="1" applyBorder="1" applyAlignment="1">
      <alignment vertical="center"/>
    </xf>
    <xf numFmtId="2" fontId="0" fillId="0" borderId="6" xfId="0" applyNumberFormat="1" applyBorder="1" applyAlignment="1">
      <alignment vertical="center"/>
    </xf>
    <xf numFmtId="4" fontId="0" fillId="0" borderId="37" xfId="0" applyNumberFormat="1" applyBorder="1" applyAlignment="1">
      <alignment horizontal="center" vertical="center"/>
    </xf>
    <xf numFmtId="4" fontId="0" fillId="0" borderId="54" xfId="0" applyNumberFormat="1" applyBorder="1" applyAlignment="1">
      <alignment horizontal="center" vertical="center"/>
    </xf>
    <xf numFmtId="4" fontId="0" fillId="0" borderId="55" xfId="0" applyNumberFormat="1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2" fontId="5" fillId="0" borderId="8" xfId="0" applyNumberFormat="1" applyFont="1" applyBorder="1" applyAlignment="1">
      <alignment vertical="center"/>
    </xf>
    <xf numFmtId="2" fontId="9" fillId="4" borderId="6" xfId="0" applyNumberFormat="1" applyFont="1" applyFill="1" applyBorder="1" applyAlignment="1">
      <alignment vertical="center"/>
    </xf>
    <xf numFmtId="2" fontId="15" fillId="0" borderId="6" xfId="0" applyNumberFormat="1" applyFont="1" applyBorder="1" applyAlignment="1">
      <alignment vertical="center"/>
    </xf>
    <xf numFmtId="2" fontId="7" fillId="0" borderId="23" xfId="0" applyNumberFormat="1" applyFont="1" applyBorder="1" applyAlignment="1">
      <alignment vertical="center"/>
    </xf>
    <xf numFmtId="2" fontId="0" fillId="0" borderId="45" xfId="0" applyNumberFormat="1" applyBorder="1" applyAlignment="1">
      <alignment vertical="center"/>
    </xf>
    <xf numFmtId="2" fontId="9" fillId="4" borderId="3" xfId="0" applyNumberFormat="1" applyFont="1" applyFill="1" applyBorder="1" applyAlignment="1">
      <alignment vertical="center"/>
    </xf>
    <xf numFmtId="2" fontId="15" fillId="0" borderId="3" xfId="0" applyNumberFormat="1" applyFont="1" applyBorder="1" applyAlignment="1">
      <alignment vertical="center"/>
    </xf>
    <xf numFmtId="2" fontId="7" fillId="0" borderId="37" xfId="0" applyNumberFormat="1" applyFont="1" applyBorder="1" applyAlignment="1">
      <alignment vertical="center"/>
    </xf>
    <xf numFmtId="2" fontId="0" fillId="0" borderId="14" xfId="0" applyNumberFormat="1" applyBorder="1" applyAlignment="1">
      <alignment vertical="center"/>
    </xf>
    <xf numFmtId="2" fontId="9" fillId="4" borderId="5" xfId="0" applyNumberFormat="1" applyFont="1" applyFill="1" applyBorder="1" applyAlignment="1">
      <alignment vertical="center"/>
    </xf>
    <xf numFmtId="2" fontId="15" fillId="0" borderId="5" xfId="0" applyNumberFormat="1" applyFont="1" applyBorder="1" applyAlignment="1">
      <alignment vertical="center"/>
    </xf>
    <xf numFmtId="2" fontId="7" fillId="0" borderId="36" xfId="0" applyNumberFormat="1" applyFont="1" applyBorder="1" applyAlignment="1">
      <alignment vertical="center"/>
    </xf>
    <xf numFmtId="2" fontId="0" fillId="0" borderId="38" xfId="0" applyNumberFormat="1" applyBorder="1" applyAlignment="1">
      <alignment vertical="center"/>
    </xf>
    <xf numFmtId="2" fontId="14" fillId="0" borderId="25" xfId="0" applyNumberFormat="1" applyFont="1" applyBorder="1" applyAlignment="1">
      <alignment vertical="center"/>
    </xf>
    <xf numFmtId="2" fontId="0" fillId="0" borderId="9" xfId="0" applyNumberFormat="1" applyBorder="1" applyAlignment="1">
      <alignment vertical="center"/>
    </xf>
    <xf numFmtId="4" fontId="9" fillId="2" borderId="3" xfId="0" applyNumberFormat="1" applyFont="1" applyFill="1" applyBorder="1" applyAlignment="1">
      <alignment vertical="center"/>
    </xf>
    <xf numFmtId="4" fontId="9" fillId="4" borderId="3" xfId="0" applyNumberFormat="1" applyFont="1" applyFill="1" applyBorder="1" applyAlignment="1">
      <alignment vertical="center"/>
    </xf>
    <xf numFmtId="4" fontId="15" fillId="0" borderId="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vertical="center"/>
    </xf>
    <xf numFmtId="4" fontId="0" fillId="0" borderId="14" xfId="0" applyNumberFormat="1" applyBorder="1" applyAlignment="1">
      <alignment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4" fontId="0" fillId="0" borderId="54" xfId="0" applyNumberFormat="1" applyBorder="1" applyAlignment="1">
      <alignment vertical="center"/>
    </xf>
    <xf numFmtId="4" fontId="0" fillId="0" borderId="55" xfId="0" applyNumberFormat="1" applyBorder="1" applyAlignment="1">
      <alignment vertical="center"/>
    </xf>
    <xf numFmtId="2" fontId="0" fillId="0" borderId="6" xfId="0" applyNumberFormat="1" applyFont="1" applyBorder="1" applyAlignment="1">
      <alignment vertical="center"/>
    </xf>
    <xf numFmtId="2" fontId="0" fillId="3" borderId="6" xfId="0" applyNumberFormat="1" applyFont="1" applyFill="1" applyBorder="1" applyAlignment="1">
      <alignment vertical="center"/>
    </xf>
    <xf numFmtId="2" fontId="0" fillId="5" borderId="6" xfId="0" applyNumberFormat="1" applyFont="1" applyFill="1" applyBorder="1" applyAlignment="1">
      <alignment vertical="center"/>
    </xf>
    <xf numFmtId="2" fontId="0" fillId="0" borderId="3" xfId="0" applyNumberFormat="1" applyBorder="1" applyAlignment="1">
      <alignment vertical="center"/>
    </xf>
    <xf numFmtId="2" fontId="0" fillId="3" borderId="6" xfId="0" applyNumberFormat="1" applyFill="1" applyBorder="1" applyAlignment="1">
      <alignment vertical="center"/>
    </xf>
    <xf numFmtId="2" fontId="0" fillId="5" borderId="6" xfId="0" applyNumberFormat="1" applyFill="1" applyBorder="1" applyAlignment="1">
      <alignment vertical="center"/>
    </xf>
    <xf numFmtId="2" fontId="0" fillId="0" borderId="19" xfId="0" applyNumberFormat="1" applyBorder="1" applyAlignment="1">
      <alignment vertical="center"/>
    </xf>
    <xf numFmtId="2" fontId="0" fillId="3" borderId="19" xfId="0" applyNumberFormat="1" applyFill="1" applyBorder="1" applyAlignment="1">
      <alignment vertical="center"/>
    </xf>
    <xf numFmtId="2" fontId="0" fillId="5" borderId="19" xfId="0" applyNumberFormat="1" applyFill="1" applyBorder="1" applyAlignment="1">
      <alignment vertical="center"/>
    </xf>
    <xf numFmtId="2" fontId="0" fillId="0" borderId="5" xfId="0" applyNumberFormat="1" applyBorder="1" applyAlignment="1">
      <alignment vertical="center"/>
    </xf>
    <xf numFmtId="2" fontId="5" fillId="0" borderId="25" xfId="0" applyNumberFormat="1" applyFont="1" applyBorder="1" applyAlignment="1">
      <alignment vertical="center"/>
    </xf>
    <xf numFmtId="2" fontId="5" fillId="0" borderId="35" xfId="0" applyNumberFormat="1" applyFont="1" applyBorder="1" applyAlignment="1">
      <alignment vertical="center"/>
    </xf>
    <xf numFmtId="2" fontId="5" fillId="3" borderId="8" xfId="0" applyNumberFormat="1" applyFont="1" applyFill="1" applyBorder="1" applyAlignment="1">
      <alignment vertical="center"/>
    </xf>
    <xf numFmtId="2" fontId="5" fillId="5" borderId="8" xfId="0" applyNumberFormat="1" applyFont="1" applyFill="1" applyBorder="1" applyAlignment="1">
      <alignment vertical="center"/>
    </xf>
    <xf numFmtId="0" fontId="17" fillId="2" borderId="29" xfId="0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0" fontId="17" fillId="2" borderId="31" xfId="0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vertical="center"/>
    </xf>
    <xf numFmtId="2" fontId="8" fillId="2" borderId="8" xfId="0" applyNumberFormat="1" applyFont="1" applyFill="1" applyBorder="1" applyAlignment="1">
      <alignment vertical="center"/>
    </xf>
    <xf numFmtId="2" fontId="8" fillId="4" borderId="8" xfId="0" applyNumberFormat="1" applyFont="1" applyFill="1" applyBorder="1" applyAlignment="1">
      <alignment vertical="center"/>
    </xf>
    <xf numFmtId="0" fontId="1" fillId="0" borderId="20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2" fontId="0" fillId="0" borderId="3" xfId="0" applyNumberFormat="1" applyFont="1" applyBorder="1" applyAlignment="1">
      <alignment vertical="center"/>
    </xf>
    <xf numFmtId="2" fontId="0" fillId="3" borderId="3" xfId="0" applyNumberFormat="1" applyFont="1" applyFill="1" applyBorder="1" applyAlignment="1">
      <alignment vertical="center"/>
    </xf>
    <xf numFmtId="2" fontId="0" fillId="5" borderId="3" xfId="0" applyNumberFormat="1" applyFont="1" applyFill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2" fontId="0" fillId="3" borderId="3" xfId="0" applyNumberFormat="1" applyFill="1" applyBorder="1" applyAlignment="1">
      <alignment vertical="center"/>
    </xf>
    <xf numFmtId="2" fontId="0" fillId="5" borderId="3" xfId="0" applyNumberFormat="1" applyFill="1" applyBorder="1" applyAlignment="1">
      <alignment vertical="center"/>
    </xf>
    <xf numFmtId="2" fontId="8" fillId="2" borderId="40" xfId="0" applyNumberFormat="1" applyFont="1" applyFill="1" applyBorder="1" applyAlignment="1">
      <alignment vertical="center"/>
    </xf>
    <xf numFmtId="2" fontId="5" fillId="3" borderId="40" xfId="0" applyNumberFormat="1" applyFont="1" applyFill="1" applyBorder="1" applyAlignment="1">
      <alignment vertical="center"/>
    </xf>
    <xf numFmtId="2" fontId="5" fillId="5" borderId="40" xfId="0" applyNumberFormat="1" applyFont="1" applyFill="1" applyBorder="1" applyAlignment="1">
      <alignment vertical="center"/>
    </xf>
    <xf numFmtId="2" fontId="0" fillId="0" borderId="5" xfId="0" applyNumberFormat="1" applyFont="1" applyBorder="1" applyAlignment="1">
      <alignment vertical="center"/>
    </xf>
    <xf numFmtId="2" fontId="0" fillId="0" borderId="19" xfId="0" applyNumberFormat="1" applyFont="1" applyBorder="1" applyAlignment="1">
      <alignment vertical="center"/>
    </xf>
    <xf numFmtId="2" fontId="0" fillId="5" borderId="5" xfId="0" applyNumberFormat="1" applyFont="1" applyFill="1" applyBorder="1" applyAlignment="1">
      <alignment vertical="center"/>
    </xf>
    <xf numFmtId="2" fontId="0" fillId="3" borderId="5" xfId="0" applyNumberFormat="1" applyFont="1" applyFill="1" applyBorder="1" applyAlignment="1">
      <alignment vertical="center"/>
    </xf>
    <xf numFmtId="2" fontId="15" fillId="0" borderId="19" xfId="0" applyNumberFormat="1" applyFont="1" applyBorder="1" applyAlignment="1">
      <alignment vertical="center"/>
    </xf>
    <xf numFmtId="2" fontId="7" fillId="0" borderId="22" xfId="0" applyNumberFormat="1" applyFont="1" applyBorder="1" applyAlignment="1">
      <alignment vertical="center"/>
    </xf>
    <xf numFmtId="2" fontId="0" fillId="0" borderId="49" xfId="0" applyNumberForma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2" fontId="9" fillId="2" borderId="6" xfId="0" applyNumberFormat="1" applyFont="1" applyFill="1" applyBorder="1" applyAlignment="1">
      <alignment vertical="center"/>
    </xf>
    <xf numFmtId="0" fontId="6" fillId="5" borderId="50" xfId="0" applyFont="1" applyFill="1" applyBorder="1" applyAlignment="1">
      <alignment horizontal="center" vertical="center" wrapText="1"/>
    </xf>
    <xf numFmtId="0" fontId="6" fillId="5" borderId="51" xfId="0" applyFont="1" applyFill="1" applyBorder="1" applyAlignment="1">
      <alignment horizontal="center" vertical="center" wrapText="1"/>
    </xf>
    <xf numFmtId="0" fontId="6" fillId="5" borderId="5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2" fontId="5" fillId="0" borderId="40" xfId="0" applyNumberFormat="1" applyFont="1" applyBorder="1" applyAlignment="1">
      <alignment vertical="center"/>
    </xf>
    <xf numFmtId="2" fontId="14" fillId="0" borderId="40" xfId="0" applyNumberFormat="1" applyFont="1" applyBorder="1" applyAlignment="1">
      <alignment vertical="center"/>
    </xf>
    <xf numFmtId="2" fontId="0" fillId="0" borderId="24" xfId="0" applyNumberFormat="1" applyBorder="1" applyAlignment="1">
      <alignment vertical="center"/>
    </xf>
    <xf numFmtId="2" fontId="0" fillId="0" borderId="56" xfId="0" applyNumberFormat="1" applyBorder="1" applyAlignment="1">
      <alignment vertical="center"/>
    </xf>
    <xf numFmtId="2" fontId="14" fillId="0" borderId="41" xfId="0" applyNumberFormat="1" applyFont="1" applyBorder="1" applyAlignment="1">
      <alignment vertical="center"/>
    </xf>
    <xf numFmtId="2" fontId="0" fillId="3" borderId="5" xfId="0" applyNumberFormat="1" applyFill="1" applyBorder="1" applyAlignment="1">
      <alignment vertical="center"/>
    </xf>
    <xf numFmtId="2" fontId="0" fillId="5" borderId="5" xfId="0" applyNumberForma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3" borderId="6" xfId="0" applyNumberFormat="1" applyFill="1" applyBorder="1" applyAlignment="1">
      <alignment vertical="center"/>
    </xf>
    <xf numFmtId="165" fontId="0" fillId="5" borderId="6" xfId="0" applyNumberFormat="1" applyFill="1" applyBorder="1" applyAlignment="1">
      <alignment vertical="center"/>
    </xf>
    <xf numFmtId="165" fontId="8" fillId="2" borderId="3" xfId="0" applyNumberFormat="1" applyFont="1" applyFill="1" applyBorder="1" applyAlignment="1">
      <alignment vertical="center"/>
    </xf>
    <xf numFmtId="165" fontId="0" fillId="0" borderId="3" xfId="0" applyNumberFormat="1" applyBorder="1" applyAlignment="1">
      <alignment vertical="center"/>
    </xf>
    <xf numFmtId="165" fontId="15" fillId="0" borderId="6" xfId="0" applyNumberFormat="1" applyFont="1" applyBorder="1" applyAlignment="1">
      <alignment vertical="center"/>
    </xf>
    <xf numFmtId="165" fontId="7" fillId="0" borderId="6" xfId="0" applyNumberFormat="1" applyFont="1" applyBorder="1" applyAlignment="1">
      <alignment vertical="center"/>
    </xf>
    <xf numFmtId="165" fontId="15" fillId="0" borderId="3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vertical="center"/>
    </xf>
    <xf numFmtId="165" fontId="0" fillId="3" borderId="3" xfId="0" applyNumberFormat="1" applyFill="1" applyBorder="1" applyAlignment="1">
      <alignment vertical="center"/>
    </xf>
    <xf numFmtId="165" fontId="0" fillId="5" borderId="3" xfId="0" applyNumberFormat="1" applyFill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0" fillId="3" borderId="5" xfId="0" applyNumberFormat="1" applyFill="1" applyBorder="1" applyAlignment="1">
      <alignment vertical="center"/>
    </xf>
    <xf numFmtId="165" fontId="0" fillId="5" borderId="5" xfId="0" applyNumberFormat="1" applyFill="1" applyBorder="1" applyAlignment="1">
      <alignment vertical="center"/>
    </xf>
    <xf numFmtId="165" fontId="0" fillId="0" borderId="19" xfId="0" applyNumberFormat="1" applyBorder="1" applyAlignment="1">
      <alignment vertical="center"/>
    </xf>
    <xf numFmtId="165" fontId="15" fillId="0" borderId="5" xfId="0" applyNumberFormat="1" applyFont="1" applyBorder="1" applyAlignment="1">
      <alignment vertical="center"/>
    </xf>
    <xf numFmtId="165" fontId="7" fillId="0" borderId="36" xfId="0" applyNumberFormat="1" applyFont="1" applyBorder="1" applyAlignment="1">
      <alignment vertical="center"/>
    </xf>
    <xf numFmtId="165" fontId="5" fillId="0" borderId="7" xfId="0" applyNumberFormat="1" applyFont="1" applyBorder="1" applyAlignment="1">
      <alignment vertical="center"/>
    </xf>
    <xf numFmtId="165" fontId="5" fillId="0" borderId="8" xfId="0" applyNumberFormat="1" applyFont="1" applyBorder="1" applyAlignment="1">
      <alignment vertical="center"/>
    </xf>
    <xf numFmtId="165" fontId="5" fillId="3" borderId="8" xfId="0" applyNumberFormat="1" applyFont="1" applyFill="1" applyBorder="1" applyAlignment="1">
      <alignment vertical="center"/>
    </xf>
    <xf numFmtId="165" fontId="5" fillId="5" borderId="8" xfId="0" applyNumberFormat="1" applyFont="1" applyFill="1" applyBorder="1" applyAlignment="1">
      <alignment vertical="center"/>
    </xf>
    <xf numFmtId="165" fontId="8" fillId="2" borderId="8" xfId="0" applyNumberFormat="1" applyFont="1" applyFill="1" applyBorder="1" applyAlignment="1">
      <alignment vertical="center"/>
    </xf>
    <xf numFmtId="165" fontId="16" fillId="0" borderId="8" xfId="0" applyNumberFormat="1" applyFont="1" applyBorder="1" applyAlignment="1">
      <alignment vertical="center"/>
    </xf>
    <xf numFmtId="165" fontId="14" fillId="0" borderId="25" xfId="0" applyNumberFormat="1" applyFont="1" applyBorder="1" applyAlignment="1">
      <alignment vertical="center"/>
    </xf>
    <xf numFmtId="165" fontId="0" fillId="0" borderId="9" xfId="0" applyNumberFormat="1" applyBorder="1" applyAlignment="1">
      <alignment vertical="center"/>
    </xf>
    <xf numFmtId="165" fontId="0" fillId="0" borderId="6" xfId="0" applyNumberFormat="1" applyFont="1" applyBorder="1"/>
    <xf numFmtId="165" fontId="0" fillId="3" borderId="6" xfId="0" applyNumberFormat="1" applyFont="1" applyFill="1" applyBorder="1"/>
    <xf numFmtId="165" fontId="0" fillId="5" borderId="6" xfId="0" applyNumberFormat="1" applyFont="1" applyFill="1" applyBorder="1"/>
    <xf numFmtId="165" fontId="8" fillId="2" borderId="23" xfId="0" applyNumberFormat="1" applyFont="1" applyFill="1" applyBorder="1"/>
    <xf numFmtId="165" fontId="0" fillId="0" borderId="23" xfId="0" applyNumberFormat="1" applyBorder="1"/>
    <xf numFmtId="165" fontId="9" fillId="4" borderId="23" xfId="0" applyNumberFormat="1" applyFont="1" applyFill="1" applyBorder="1"/>
    <xf numFmtId="165" fontId="15" fillId="0" borderId="6" xfId="0" applyNumberFormat="1" applyFont="1" applyBorder="1"/>
    <xf numFmtId="165" fontId="0" fillId="0" borderId="6" xfId="0" applyNumberFormat="1" applyBorder="1"/>
    <xf numFmtId="165" fontId="0" fillId="0" borderId="45" xfId="0" applyNumberFormat="1" applyBorder="1"/>
    <xf numFmtId="165" fontId="15" fillId="0" borderId="3" xfId="0" applyNumberFormat="1" applyFont="1" applyBorder="1"/>
    <xf numFmtId="165" fontId="0" fillId="0" borderId="3" xfId="0" applyNumberFormat="1" applyBorder="1"/>
    <xf numFmtId="165" fontId="0" fillId="0" borderId="14" xfId="0" applyNumberFormat="1" applyBorder="1"/>
    <xf numFmtId="165" fontId="0" fillId="0" borderId="6" xfId="0" applyNumberFormat="1" applyFont="1" applyFill="1" applyBorder="1"/>
    <xf numFmtId="165" fontId="7" fillId="0" borderId="6" xfId="0" applyNumberFormat="1" applyFont="1" applyFill="1" applyBorder="1"/>
    <xf numFmtId="165" fontId="0" fillId="0" borderId="19" xfId="0" applyNumberFormat="1" applyFont="1" applyBorder="1"/>
    <xf numFmtId="165" fontId="0" fillId="3" borderId="19" xfId="0" applyNumberFormat="1" applyFont="1" applyFill="1" applyBorder="1"/>
    <xf numFmtId="165" fontId="0" fillId="5" borderId="19" xfId="0" applyNumberFormat="1" applyFont="1" applyFill="1" applyBorder="1"/>
    <xf numFmtId="165" fontId="9" fillId="4" borderId="22" xfId="0" applyNumberFormat="1" applyFont="1" applyFill="1" applyBorder="1"/>
    <xf numFmtId="165" fontId="15" fillId="0" borderId="5" xfId="0" applyNumberFormat="1" applyFont="1" applyBorder="1"/>
    <xf numFmtId="165" fontId="0" fillId="0" borderId="5" xfId="0" applyNumberFormat="1" applyBorder="1"/>
    <xf numFmtId="165" fontId="0" fillId="0" borderId="38" xfId="0" applyNumberFormat="1" applyBorder="1"/>
    <xf numFmtId="165" fontId="5" fillId="0" borderId="25" xfId="0" applyNumberFormat="1" applyFont="1" applyBorder="1" applyAlignment="1">
      <alignment vertical="center"/>
    </xf>
    <xf numFmtId="165" fontId="5" fillId="0" borderId="35" xfId="0" applyNumberFormat="1" applyFont="1" applyBorder="1" applyAlignment="1">
      <alignment vertical="center"/>
    </xf>
    <xf numFmtId="165" fontId="5" fillId="5" borderId="25" xfId="0" applyNumberFormat="1" applyFont="1" applyFill="1" applyBorder="1" applyAlignment="1">
      <alignment vertical="center"/>
    </xf>
    <xf numFmtId="165" fontId="5" fillId="0" borderId="34" xfId="0" applyNumberFormat="1" applyFont="1" applyBorder="1" applyAlignment="1">
      <alignment vertical="center"/>
    </xf>
    <xf numFmtId="165" fontId="8" fillId="4" borderId="33" xfId="0" applyNumberFormat="1" applyFont="1" applyFill="1" applyBorder="1" applyAlignment="1">
      <alignment vertical="center"/>
    </xf>
    <xf numFmtId="165" fontId="5" fillId="0" borderId="9" xfId="0" applyNumberFormat="1" applyFont="1" applyBorder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18" fillId="0" borderId="3" xfId="0" applyNumberFormat="1" applyFont="1" applyBorder="1"/>
    <xf numFmtId="165" fontId="0" fillId="0" borderId="6" xfId="0" applyNumberFormat="1" applyFill="1" applyBorder="1" applyAlignment="1">
      <alignment vertical="center"/>
    </xf>
    <xf numFmtId="165" fontId="9" fillId="2" borderId="6" xfId="0" applyNumberFormat="1" applyFont="1" applyFill="1" applyBorder="1" applyAlignment="1">
      <alignment vertical="center"/>
    </xf>
    <xf numFmtId="165" fontId="9" fillId="4" borderId="6" xfId="0" applyNumberFormat="1" applyFont="1" applyFill="1" applyBorder="1" applyAlignment="1">
      <alignment vertical="center"/>
    </xf>
    <xf numFmtId="165" fontId="7" fillId="0" borderId="23" xfId="0" applyNumberFormat="1" applyFont="1" applyBorder="1" applyAlignment="1">
      <alignment vertical="center"/>
    </xf>
    <xf numFmtId="165" fontId="0" fillId="0" borderId="45" xfId="0" applyNumberFormat="1" applyBorder="1" applyAlignment="1">
      <alignment vertical="center"/>
    </xf>
    <xf numFmtId="165" fontId="9" fillId="4" borderId="3" xfId="0" applyNumberFormat="1" applyFont="1" applyFill="1" applyBorder="1" applyAlignment="1">
      <alignment vertical="center"/>
    </xf>
    <xf numFmtId="165" fontId="7" fillId="0" borderId="37" xfId="0" applyNumberFormat="1" applyFont="1" applyBorder="1" applyAlignment="1">
      <alignment vertical="center"/>
    </xf>
    <xf numFmtId="165" fontId="0" fillId="0" borderId="14" xfId="0" applyNumberFormat="1" applyBorder="1" applyAlignment="1">
      <alignment vertical="center"/>
    </xf>
    <xf numFmtId="165" fontId="9" fillId="4" borderId="5" xfId="0" applyNumberFormat="1" applyFont="1" applyFill="1" applyBorder="1" applyAlignment="1">
      <alignment vertical="center"/>
    </xf>
    <xf numFmtId="165" fontId="0" fillId="0" borderId="38" xfId="0" applyNumberFormat="1" applyBorder="1" applyAlignment="1">
      <alignment vertical="center"/>
    </xf>
    <xf numFmtId="165" fontId="8" fillId="4" borderId="8" xfId="0" applyNumberFormat="1" applyFont="1" applyFill="1" applyBorder="1" applyAlignment="1">
      <alignment vertical="center"/>
    </xf>
    <xf numFmtId="165" fontId="0" fillId="0" borderId="3" xfId="0" applyNumberFormat="1" applyFill="1" applyBorder="1" applyAlignment="1">
      <alignment vertical="center"/>
    </xf>
    <xf numFmtId="165" fontId="0" fillId="0" borderId="3" xfId="0" applyNumberFormat="1" applyFont="1" applyBorder="1" applyAlignment="1">
      <alignment vertical="center"/>
    </xf>
    <xf numFmtId="165" fontId="0" fillId="3" borderId="3" xfId="0" applyNumberFormat="1" applyFont="1" applyFill="1" applyBorder="1" applyAlignment="1">
      <alignment vertical="center"/>
    </xf>
    <xf numFmtId="165" fontId="0" fillId="5" borderId="3" xfId="0" applyNumberFormat="1" applyFont="1" applyFill="1" applyBorder="1" applyAlignment="1">
      <alignment vertical="center"/>
    </xf>
    <xf numFmtId="165" fontId="7" fillId="0" borderId="45" xfId="0" applyNumberFormat="1" applyFont="1" applyFill="1" applyBorder="1" applyAlignment="1">
      <alignment vertical="center"/>
    </xf>
    <xf numFmtId="165" fontId="0" fillId="0" borderId="45" xfId="0" applyNumberFormat="1" applyFill="1" applyBorder="1" applyAlignment="1">
      <alignment vertical="center"/>
    </xf>
    <xf numFmtId="165" fontId="7" fillId="0" borderId="14" xfId="0" applyNumberFormat="1" applyFont="1" applyFill="1" applyBorder="1" applyAlignment="1">
      <alignment vertical="center"/>
    </xf>
    <xf numFmtId="165" fontId="0" fillId="0" borderId="14" xfId="0" applyNumberFormat="1" applyFill="1" applyBorder="1" applyAlignment="1">
      <alignment vertical="center"/>
    </xf>
    <xf numFmtId="165" fontId="5" fillId="0" borderId="40" xfId="0" applyNumberFormat="1" applyFont="1" applyBorder="1" applyAlignment="1">
      <alignment vertical="center"/>
    </xf>
    <xf numFmtId="165" fontId="5" fillId="3" borderId="40" xfId="0" applyNumberFormat="1" applyFont="1" applyFill="1" applyBorder="1" applyAlignment="1">
      <alignment vertical="center"/>
    </xf>
    <xf numFmtId="165" fontId="5" fillId="5" borderId="40" xfId="0" applyNumberFormat="1" applyFont="1" applyFill="1" applyBorder="1" applyAlignment="1">
      <alignment vertical="center"/>
    </xf>
    <xf numFmtId="165" fontId="14" fillId="0" borderId="8" xfId="0" applyNumberFormat="1" applyFont="1" applyBorder="1" applyAlignment="1">
      <alignment vertical="center"/>
    </xf>
    <xf numFmtId="165" fontId="14" fillId="0" borderId="9" xfId="0" applyNumberFormat="1" applyFont="1" applyFill="1" applyBorder="1" applyAlignment="1">
      <alignment vertical="center"/>
    </xf>
    <xf numFmtId="165" fontId="5" fillId="0" borderId="9" xfId="0" applyNumberFormat="1" applyFont="1" applyFill="1" applyBorder="1" applyAlignment="1">
      <alignment vertical="center"/>
    </xf>
    <xf numFmtId="165" fontId="9" fillId="2" borderId="3" xfId="0" applyNumberFormat="1" applyFont="1" applyFill="1" applyBorder="1" applyAlignment="1">
      <alignment vertical="center"/>
    </xf>
    <xf numFmtId="165" fontId="8" fillId="3" borderId="7" xfId="0" applyNumberFormat="1" applyFont="1" applyFill="1" applyBorder="1" applyAlignment="1">
      <alignment vertical="center"/>
    </xf>
    <xf numFmtId="165" fontId="8" fillId="2" borderId="7" xfId="0" applyNumberFormat="1" applyFont="1" applyFill="1" applyBorder="1" applyAlignment="1">
      <alignment vertical="center"/>
    </xf>
    <xf numFmtId="168" fontId="0" fillId="0" borderId="6" xfId="0" applyNumberFormat="1" applyBorder="1" applyAlignment="1">
      <alignment vertical="center"/>
    </xf>
    <xf numFmtId="168" fontId="0" fillId="0" borderId="6" xfId="0" applyNumberFormat="1" applyFont="1" applyBorder="1" applyAlignment="1">
      <alignment vertical="center"/>
    </xf>
    <xf numFmtId="168" fontId="0" fillId="3" borderId="6" xfId="0" applyNumberFormat="1" applyFont="1" applyFill="1" applyBorder="1" applyAlignment="1">
      <alignment vertical="center"/>
    </xf>
    <xf numFmtId="168" fontId="0" fillId="5" borderId="6" xfId="0" applyNumberFormat="1" applyFill="1" applyBorder="1" applyAlignment="1">
      <alignment vertical="center"/>
    </xf>
    <xf numFmtId="168" fontId="15" fillId="0" borderId="6" xfId="0" applyNumberFormat="1" applyFont="1" applyBorder="1" applyAlignment="1">
      <alignment vertical="center"/>
    </xf>
    <xf numFmtId="168" fontId="7" fillId="0" borderId="6" xfId="0" applyNumberFormat="1" applyFont="1" applyBorder="1" applyAlignment="1">
      <alignment vertical="center"/>
    </xf>
    <xf numFmtId="168" fontId="0" fillId="0" borderId="45" xfId="0" applyNumberFormat="1" applyBorder="1" applyAlignment="1">
      <alignment vertical="center"/>
    </xf>
    <xf numFmtId="168" fontId="0" fillId="0" borderId="3" xfId="0" applyNumberFormat="1" applyBorder="1" applyAlignment="1">
      <alignment vertical="center"/>
    </xf>
    <xf numFmtId="168" fontId="0" fillId="3" borderId="3" xfId="0" applyNumberFormat="1" applyFill="1" applyBorder="1" applyAlignment="1">
      <alignment vertical="center"/>
    </xf>
    <xf numFmtId="168" fontId="0" fillId="5" borderId="3" xfId="0" applyNumberFormat="1" applyFill="1" applyBorder="1" applyAlignment="1">
      <alignment vertical="center"/>
    </xf>
    <xf numFmtId="168" fontId="0" fillId="0" borderId="3" xfId="0" applyNumberFormat="1" applyFont="1" applyBorder="1" applyAlignment="1">
      <alignment vertical="center"/>
    </xf>
    <xf numFmtId="168" fontId="15" fillId="0" borderId="3" xfId="0" applyNumberFormat="1" applyFont="1" applyBorder="1" applyAlignment="1">
      <alignment vertical="center"/>
    </xf>
    <xf numFmtId="168" fontId="7" fillId="0" borderId="3" xfId="0" applyNumberFormat="1" applyFont="1" applyBorder="1" applyAlignment="1">
      <alignment vertical="center"/>
    </xf>
    <xf numFmtId="168" fontId="0" fillId="0" borderId="14" xfId="0" applyNumberFormat="1" applyBorder="1" applyAlignment="1">
      <alignment vertical="center"/>
    </xf>
    <xf numFmtId="168" fontId="0" fillId="0" borderId="5" xfId="0" applyNumberFormat="1" applyBorder="1" applyAlignment="1">
      <alignment vertical="center"/>
    </xf>
    <xf numFmtId="168" fontId="0" fillId="3" borderId="5" xfId="0" applyNumberFormat="1" applyFill="1" applyBorder="1" applyAlignment="1">
      <alignment vertical="center"/>
    </xf>
    <xf numFmtId="168" fontId="0" fillId="5" borderId="5" xfId="0" applyNumberFormat="1" applyFill="1" applyBorder="1" applyAlignment="1">
      <alignment vertical="center"/>
    </xf>
    <xf numFmtId="168" fontId="0" fillId="0" borderId="5" xfId="0" applyNumberFormat="1" applyFont="1" applyBorder="1" applyAlignment="1">
      <alignment vertical="center"/>
    </xf>
    <xf numFmtId="168" fontId="15" fillId="0" borderId="5" xfId="0" applyNumberFormat="1" applyFont="1" applyBorder="1" applyAlignment="1">
      <alignment vertical="center"/>
    </xf>
    <xf numFmtId="168" fontId="7" fillId="0" borderId="5" xfId="0" applyNumberFormat="1" applyFont="1" applyBorder="1" applyAlignment="1">
      <alignment vertical="center"/>
    </xf>
    <xf numFmtId="168" fontId="0" fillId="0" borderId="38" xfId="0" applyNumberFormat="1" applyBorder="1" applyAlignment="1">
      <alignment vertical="center"/>
    </xf>
    <xf numFmtId="168" fontId="5" fillId="0" borderId="8" xfId="0" applyNumberFormat="1" applyFont="1" applyBorder="1" applyAlignment="1">
      <alignment vertical="center"/>
    </xf>
    <xf numFmtId="168" fontId="5" fillId="3" borderId="8" xfId="0" applyNumberFormat="1" applyFont="1" applyFill="1" applyBorder="1" applyAlignment="1">
      <alignment vertical="center"/>
    </xf>
    <xf numFmtId="168" fontId="5" fillId="5" borderId="8" xfId="0" applyNumberFormat="1" applyFont="1" applyFill="1" applyBorder="1" applyAlignment="1">
      <alignment vertical="center"/>
    </xf>
    <xf numFmtId="168" fontId="8" fillId="2" borderId="8" xfId="0" applyNumberFormat="1" applyFont="1" applyFill="1" applyBorder="1" applyAlignment="1">
      <alignment vertical="center"/>
    </xf>
    <xf numFmtId="168" fontId="16" fillId="0" borderId="8" xfId="0" applyNumberFormat="1" applyFont="1" applyBorder="1" applyAlignment="1">
      <alignment vertical="center"/>
    </xf>
    <xf numFmtId="168" fontId="14" fillId="0" borderId="8" xfId="0" applyNumberFormat="1" applyFont="1" applyBorder="1" applyAlignment="1">
      <alignment vertical="center"/>
    </xf>
    <xf numFmtId="168" fontId="0" fillId="0" borderId="9" xfId="0" applyNumberFormat="1" applyFont="1" applyBorder="1" applyAlignment="1">
      <alignment vertical="center"/>
    </xf>
    <xf numFmtId="168" fontId="8" fillId="2" borderId="3" xfId="0" applyNumberFormat="1" applyFont="1" applyFill="1" applyBorder="1" applyAlignment="1">
      <alignment vertical="center"/>
    </xf>
    <xf numFmtId="168" fontId="7" fillId="0" borderId="23" xfId="0" applyNumberFormat="1" applyFont="1" applyBorder="1" applyAlignment="1">
      <alignment vertical="center"/>
    </xf>
    <xf numFmtId="168" fontId="7" fillId="0" borderId="37" xfId="0" applyNumberFormat="1" applyFont="1" applyBorder="1" applyAlignment="1">
      <alignment vertical="center"/>
    </xf>
    <xf numFmtId="168" fontId="0" fillId="0" borderId="6" xfId="0" applyNumberFormat="1" applyFill="1" applyBorder="1" applyAlignment="1">
      <alignment vertical="center"/>
    </xf>
    <xf numFmtId="168" fontId="0" fillId="0" borderId="3" xfId="0" applyNumberFormat="1" applyFill="1" applyBorder="1" applyAlignment="1">
      <alignment vertical="center"/>
    </xf>
    <xf numFmtId="168" fontId="15" fillId="0" borderId="3" xfId="0" applyNumberFormat="1" applyFont="1" applyFill="1" applyBorder="1" applyAlignment="1">
      <alignment vertical="center"/>
    </xf>
    <xf numFmtId="168" fontId="7" fillId="0" borderId="37" xfId="0" applyNumberFormat="1" applyFont="1" applyFill="1" applyBorder="1" applyAlignment="1">
      <alignment vertical="center"/>
    </xf>
    <xf numFmtId="168" fontId="0" fillId="0" borderId="19" xfId="0" applyNumberFormat="1" applyBorder="1" applyAlignment="1">
      <alignment vertical="center"/>
    </xf>
    <xf numFmtId="168" fontId="7" fillId="0" borderId="36" xfId="0" applyNumberFormat="1" applyFont="1" applyBorder="1" applyAlignment="1">
      <alignment vertical="center"/>
    </xf>
    <xf numFmtId="168" fontId="5" fillId="0" borderId="25" xfId="0" applyNumberFormat="1" applyFont="1" applyBorder="1" applyAlignment="1">
      <alignment vertical="center"/>
    </xf>
    <xf numFmtId="168" fontId="5" fillId="0" borderId="35" xfId="0" applyNumberFormat="1" applyFont="1" applyBorder="1" applyAlignment="1">
      <alignment vertical="center"/>
    </xf>
    <xf numFmtId="168" fontId="16" fillId="0" borderId="25" xfId="0" applyNumberFormat="1" applyFont="1" applyBorder="1" applyAlignment="1">
      <alignment vertical="center"/>
    </xf>
    <xf numFmtId="168" fontId="14" fillId="0" borderId="33" xfId="0" applyNumberFormat="1" applyFont="1" applyBorder="1" applyAlignment="1">
      <alignment vertical="center"/>
    </xf>
    <xf numFmtId="168" fontId="0" fillId="0" borderId="9" xfId="0" applyNumberFormat="1" applyBorder="1" applyAlignment="1">
      <alignment vertical="center"/>
    </xf>
    <xf numFmtId="168" fontId="0" fillId="5" borderId="19" xfId="0" applyNumberFormat="1" applyFill="1" applyBorder="1" applyAlignment="1">
      <alignment vertical="center"/>
    </xf>
    <xf numFmtId="168" fontId="0" fillId="3" borderId="6" xfId="0" applyNumberFormat="1" applyFill="1" applyBorder="1" applyAlignment="1">
      <alignment vertical="center"/>
    </xf>
    <xf numFmtId="168" fontId="0" fillId="3" borderId="19" xfId="0" applyNumberFormat="1" applyFill="1" applyBorder="1" applyAlignment="1">
      <alignment vertical="center"/>
    </xf>
    <xf numFmtId="168" fontId="0" fillId="0" borderId="5" xfId="0" applyNumberFormat="1" applyFill="1" applyBorder="1" applyAlignment="1">
      <alignment vertical="center"/>
    </xf>
    <xf numFmtId="168" fontId="0" fillId="0" borderId="5" xfId="0" applyNumberFormat="1" applyFont="1" applyFill="1" applyBorder="1" applyAlignment="1">
      <alignment vertical="center"/>
    </xf>
    <xf numFmtId="168" fontId="4" fillId="0" borderId="8" xfId="0" applyNumberFormat="1" applyFont="1" applyBorder="1" applyAlignment="1">
      <alignment vertical="center"/>
    </xf>
    <xf numFmtId="168" fontId="4" fillId="0" borderId="8" xfId="0" applyNumberFormat="1" applyFont="1" applyFill="1" applyBorder="1" applyAlignment="1">
      <alignment vertical="center"/>
    </xf>
    <xf numFmtId="168" fontId="14" fillId="0" borderId="25" xfId="0" applyNumberFormat="1" applyFont="1" applyBorder="1" applyAlignment="1">
      <alignment vertical="center"/>
    </xf>
    <xf numFmtId="168" fontId="4" fillId="5" borderId="8" xfId="0" applyNumberFormat="1" applyFont="1" applyFill="1" applyBorder="1" applyAlignment="1">
      <alignment vertical="center"/>
    </xf>
    <xf numFmtId="168" fontId="4" fillId="3" borderId="8" xfId="0" applyNumberFormat="1" applyFont="1" applyFill="1" applyBorder="1" applyAlignment="1">
      <alignment vertical="center"/>
    </xf>
    <xf numFmtId="168" fontId="15" fillId="0" borderId="37" xfId="0" applyNumberFormat="1" applyFont="1" applyBorder="1" applyAlignment="1">
      <alignment vertical="center"/>
    </xf>
    <xf numFmtId="168" fontId="15" fillId="0" borderId="36" xfId="0" applyNumberFormat="1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165" fontId="0" fillId="0" borderId="6" xfId="0" applyNumberFormat="1" applyFont="1" applyBorder="1" applyAlignment="1">
      <alignment vertical="center"/>
    </xf>
    <xf numFmtId="165" fontId="0" fillId="3" borderId="6" xfId="0" applyNumberFormat="1" applyFont="1" applyFill="1" applyBorder="1" applyAlignment="1">
      <alignment vertical="center"/>
    </xf>
    <xf numFmtId="165" fontId="0" fillId="5" borderId="6" xfId="0" applyNumberFormat="1" applyFont="1" applyFill="1" applyBorder="1" applyAlignment="1">
      <alignment vertical="center"/>
    </xf>
    <xf numFmtId="165" fontId="8" fillId="2" borderId="6" xfId="0" applyNumberFormat="1" applyFont="1" applyFill="1" applyBorder="1" applyAlignment="1">
      <alignment vertical="center"/>
    </xf>
    <xf numFmtId="0" fontId="1" fillId="0" borderId="53" xfId="0" applyFont="1" applyBorder="1" applyAlignment="1">
      <alignment vertical="center" wrapText="1"/>
    </xf>
    <xf numFmtId="0" fontId="1" fillId="0" borderId="41" xfId="0" applyFont="1" applyBorder="1" applyAlignment="1">
      <alignment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4"/>
  <sheetViews>
    <sheetView showGridLines="0" workbookViewId="0">
      <selection activeCell="V11" sqref="V11"/>
    </sheetView>
  </sheetViews>
  <sheetFormatPr defaultRowHeight="15" x14ac:dyDescent="0.25"/>
  <cols>
    <col min="1" max="1" width="15.140625" customWidth="1"/>
    <col min="2" max="2" width="21.7109375" customWidth="1"/>
    <col min="17" max="17" width="11.85546875" bestFit="1" customWidth="1"/>
    <col min="20" max="20" width="9.5703125" customWidth="1"/>
    <col min="22" max="22" width="8.28515625" customWidth="1"/>
  </cols>
  <sheetData>
    <row r="1" spans="1:23" ht="28.5" customHeight="1" x14ac:dyDescent="0.25">
      <c r="A1" s="54" t="s">
        <v>0</v>
      </c>
      <c r="B1" s="57" t="s">
        <v>1</v>
      </c>
      <c r="C1" s="38" t="s">
        <v>96</v>
      </c>
      <c r="D1" s="38" t="s">
        <v>97</v>
      </c>
      <c r="E1" s="38" t="s">
        <v>98</v>
      </c>
      <c r="F1" s="38" t="s">
        <v>99</v>
      </c>
      <c r="G1" s="38" t="s">
        <v>100</v>
      </c>
      <c r="H1" s="38" t="s">
        <v>101</v>
      </c>
      <c r="I1" s="38" t="s">
        <v>102</v>
      </c>
      <c r="J1" s="38" t="s">
        <v>103</v>
      </c>
      <c r="K1" s="38" t="s">
        <v>104</v>
      </c>
      <c r="L1" s="38" t="s">
        <v>105</v>
      </c>
      <c r="M1" s="38" t="s">
        <v>106</v>
      </c>
      <c r="N1" s="38" t="s">
        <v>107</v>
      </c>
      <c r="O1" s="108" t="s">
        <v>108</v>
      </c>
      <c r="P1" s="111" t="s">
        <v>109</v>
      </c>
      <c r="Q1" s="44" t="s">
        <v>127</v>
      </c>
      <c r="R1" s="47">
        <v>2018</v>
      </c>
      <c r="S1" s="47">
        <v>2019</v>
      </c>
      <c r="T1" s="41" t="s">
        <v>123</v>
      </c>
      <c r="U1" s="47" t="s">
        <v>124</v>
      </c>
      <c r="V1" s="35" t="s">
        <v>125</v>
      </c>
      <c r="W1" s="35" t="s">
        <v>126</v>
      </c>
    </row>
    <row r="2" spans="1:23" ht="30" customHeight="1" x14ac:dyDescent="0.25">
      <c r="A2" s="55"/>
      <c r="B2" s="5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109"/>
      <c r="P2" s="112"/>
      <c r="Q2" s="45"/>
      <c r="R2" s="48"/>
      <c r="S2" s="48"/>
      <c r="T2" s="42"/>
      <c r="U2" s="48"/>
      <c r="V2" s="36"/>
      <c r="W2" s="36"/>
    </row>
    <row r="3" spans="1:23" x14ac:dyDescent="0.25">
      <c r="A3" s="55"/>
      <c r="B3" s="5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09"/>
      <c r="P3" s="112"/>
      <c r="Q3" s="45"/>
      <c r="R3" s="48"/>
      <c r="S3" s="48"/>
      <c r="T3" s="42"/>
      <c r="U3" s="48"/>
      <c r="V3" s="36"/>
      <c r="W3" s="36"/>
    </row>
    <row r="4" spans="1:23" ht="25.5" customHeight="1" thickBot="1" x14ac:dyDescent="0.3">
      <c r="A4" s="56"/>
      <c r="B4" s="5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110"/>
      <c r="P4" s="113"/>
      <c r="Q4" s="46"/>
      <c r="R4" s="49"/>
      <c r="S4" s="49"/>
      <c r="T4" s="43"/>
      <c r="U4" s="49"/>
      <c r="V4" s="37"/>
      <c r="W4" s="37"/>
    </row>
    <row r="5" spans="1:23" ht="30" customHeight="1" x14ac:dyDescent="0.25">
      <c r="A5" s="2">
        <v>40544</v>
      </c>
      <c r="B5" s="27" t="s">
        <v>4</v>
      </c>
      <c r="C5" s="211">
        <v>38.5</v>
      </c>
      <c r="D5" s="211">
        <v>14.22</v>
      </c>
      <c r="E5" s="211">
        <f>SUM(F5:L5)</f>
        <v>3.35</v>
      </c>
      <c r="F5" s="211">
        <v>0</v>
      </c>
      <c r="G5" s="211">
        <v>0.85</v>
      </c>
      <c r="H5" s="211">
        <v>2</v>
      </c>
      <c r="I5" s="211">
        <v>0</v>
      </c>
      <c r="J5" s="211">
        <v>0</v>
      </c>
      <c r="K5" s="211">
        <v>0</v>
      </c>
      <c r="L5" s="211">
        <v>0.5</v>
      </c>
      <c r="M5" s="211">
        <v>1.7</v>
      </c>
      <c r="N5" s="211">
        <v>0</v>
      </c>
      <c r="O5" s="212">
        <v>0</v>
      </c>
      <c r="P5" s="213">
        <v>0</v>
      </c>
      <c r="Q5" s="214">
        <f>P5+O5+N5+M5+E5+D5+C5</f>
        <v>57.769999999999996</v>
      </c>
      <c r="R5" s="215">
        <f>Q5*1.02</f>
        <v>58.925399999999996</v>
      </c>
      <c r="S5" s="215">
        <f>R5*1.02</f>
        <v>60.103907999999997</v>
      </c>
      <c r="T5" s="216">
        <v>61.39</v>
      </c>
      <c r="U5" s="217">
        <v>52.53</v>
      </c>
      <c r="V5" s="218">
        <v>66.64</v>
      </c>
      <c r="W5" s="219">
        <v>51.21</v>
      </c>
    </row>
    <row r="6" spans="1:23" ht="24" x14ac:dyDescent="0.25">
      <c r="A6" s="1">
        <v>40575</v>
      </c>
      <c r="B6" s="28" t="s">
        <v>5</v>
      </c>
      <c r="C6" s="211">
        <v>27.8</v>
      </c>
      <c r="D6" s="211">
        <v>10.3</v>
      </c>
      <c r="E6" s="211">
        <f t="shared" ref="E6:E16" si="0">SUM(F6:L6)</f>
        <v>2.15</v>
      </c>
      <c r="F6" s="211">
        <v>0</v>
      </c>
      <c r="G6" s="211">
        <v>0.85</v>
      </c>
      <c r="H6" s="211">
        <v>0.8</v>
      </c>
      <c r="I6" s="211"/>
      <c r="J6" s="211">
        <v>0</v>
      </c>
      <c r="K6" s="211">
        <v>0</v>
      </c>
      <c r="L6" s="211">
        <v>0.5</v>
      </c>
      <c r="M6" s="211">
        <v>0.1</v>
      </c>
      <c r="N6" s="211">
        <v>0</v>
      </c>
      <c r="O6" s="212">
        <v>0</v>
      </c>
      <c r="P6" s="213">
        <v>0</v>
      </c>
      <c r="Q6" s="214">
        <f t="shared" ref="Q6:Q15" si="1">P6+O6+N6+M6+E6+D6+C6</f>
        <v>40.35</v>
      </c>
      <c r="R6" s="215">
        <f t="shared" ref="R6:S16" si="2">Q6*1.02</f>
        <v>41.157000000000004</v>
      </c>
      <c r="S6" s="215">
        <f t="shared" si="2"/>
        <v>41.980140000000006</v>
      </c>
      <c r="T6" s="216">
        <v>36.630000000000003</v>
      </c>
      <c r="U6" s="220">
        <v>18.510000000000002</v>
      </c>
      <c r="V6" s="221">
        <v>34.25</v>
      </c>
      <c r="W6" s="222">
        <v>19.98</v>
      </c>
    </row>
    <row r="7" spans="1:23" ht="36" customHeight="1" x14ac:dyDescent="0.25">
      <c r="A7" s="1">
        <v>40603</v>
      </c>
      <c r="B7" s="28" t="s">
        <v>6</v>
      </c>
      <c r="C7" s="211">
        <v>19.8</v>
      </c>
      <c r="D7" s="211">
        <v>8.42</v>
      </c>
      <c r="E7" s="211">
        <f t="shared" si="0"/>
        <v>1.85</v>
      </c>
      <c r="F7" s="211">
        <v>0</v>
      </c>
      <c r="G7" s="211">
        <v>0.75</v>
      </c>
      <c r="H7" s="211">
        <v>0.5</v>
      </c>
      <c r="I7" s="211">
        <v>0</v>
      </c>
      <c r="J7" s="211">
        <v>0</v>
      </c>
      <c r="K7" s="211">
        <v>0</v>
      </c>
      <c r="L7" s="211">
        <v>0.6</v>
      </c>
      <c r="M7" s="211">
        <v>0.1</v>
      </c>
      <c r="N7" s="211">
        <v>0</v>
      </c>
      <c r="O7" s="212">
        <v>0</v>
      </c>
      <c r="P7" s="213">
        <v>0</v>
      </c>
      <c r="Q7" s="214">
        <f t="shared" si="1"/>
        <v>30.17</v>
      </c>
      <c r="R7" s="215">
        <f t="shared" si="2"/>
        <v>30.773400000000002</v>
      </c>
      <c r="S7" s="215">
        <f t="shared" si="2"/>
        <v>31.388868000000002</v>
      </c>
      <c r="T7" s="216">
        <v>23.48</v>
      </c>
      <c r="U7" s="220">
        <v>22.55</v>
      </c>
      <c r="V7" s="221">
        <v>28.81</v>
      </c>
      <c r="W7" s="222">
        <v>24.61</v>
      </c>
    </row>
    <row r="8" spans="1:23" ht="24" x14ac:dyDescent="0.25">
      <c r="A8" s="1">
        <v>40634</v>
      </c>
      <c r="B8" s="28" t="s">
        <v>7</v>
      </c>
      <c r="C8" s="211">
        <v>0</v>
      </c>
      <c r="D8" s="211">
        <v>0</v>
      </c>
      <c r="E8" s="211">
        <f t="shared" si="0"/>
        <v>0</v>
      </c>
      <c r="F8" s="211">
        <v>0</v>
      </c>
      <c r="G8" s="211">
        <v>0</v>
      </c>
      <c r="H8" s="211">
        <v>0</v>
      </c>
      <c r="I8" s="211">
        <v>0</v>
      </c>
      <c r="J8" s="211">
        <v>0</v>
      </c>
      <c r="K8" s="211">
        <v>0</v>
      </c>
      <c r="L8" s="211">
        <v>0</v>
      </c>
      <c r="M8" s="211">
        <v>11.8</v>
      </c>
      <c r="N8" s="211">
        <v>0</v>
      </c>
      <c r="O8" s="212">
        <v>0</v>
      </c>
      <c r="P8" s="213">
        <v>0</v>
      </c>
      <c r="Q8" s="214">
        <f t="shared" si="1"/>
        <v>11.8</v>
      </c>
      <c r="R8" s="215">
        <f t="shared" si="2"/>
        <v>12.036000000000001</v>
      </c>
      <c r="S8" s="215">
        <f t="shared" si="2"/>
        <v>12.276720000000001</v>
      </c>
      <c r="T8" s="216">
        <v>8.1</v>
      </c>
      <c r="U8" s="220">
        <v>10.44</v>
      </c>
      <c r="V8" s="221">
        <v>7.8</v>
      </c>
      <c r="W8" s="222">
        <v>10.44</v>
      </c>
    </row>
    <row r="9" spans="1:23" ht="30" customHeight="1" x14ac:dyDescent="0.25">
      <c r="A9" s="1">
        <v>40664</v>
      </c>
      <c r="B9" s="28" t="s">
        <v>8</v>
      </c>
      <c r="C9" s="211">
        <v>0</v>
      </c>
      <c r="D9" s="211">
        <v>0</v>
      </c>
      <c r="E9" s="211">
        <f t="shared" si="0"/>
        <v>1.8</v>
      </c>
      <c r="F9" s="211">
        <v>0</v>
      </c>
      <c r="G9" s="211">
        <v>0</v>
      </c>
      <c r="H9" s="211">
        <v>0</v>
      </c>
      <c r="I9" s="211">
        <v>0</v>
      </c>
      <c r="J9" s="211">
        <v>0</v>
      </c>
      <c r="K9" s="211">
        <v>0</v>
      </c>
      <c r="L9" s="211">
        <v>1.8</v>
      </c>
      <c r="M9" s="211">
        <v>0</v>
      </c>
      <c r="N9" s="211">
        <v>0</v>
      </c>
      <c r="O9" s="212">
        <v>0</v>
      </c>
      <c r="P9" s="213">
        <v>0</v>
      </c>
      <c r="Q9" s="214">
        <f t="shared" si="1"/>
        <v>1.8</v>
      </c>
      <c r="R9" s="215">
        <f t="shared" si="2"/>
        <v>1.8360000000000001</v>
      </c>
      <c r="S9" s="215">
        <f t="shared" si="2"/>
        <v>1.8727200000000002</v>
      </c>
      <c r="T9" s="216">
        <v>21.35</v>
      </c>
      <c r="U9" s="220">
        <v>0</v>
      </c>
      <c r="V9" s="221">
        <v>0</v>
      </c>
      <c r="W9" s="222">
        <v>0</v>
      </c>
    </row>
    <row r="10" spans="1:23" ht="32.25" customHeight="1" x14ac:dyDescent="0.25">
      <c r="A10" s="1">
        <v>40695</v>
      </c>
      <c r="B10" s="28" t="s">
        <v>9</v>
      </c>
      <c r="C10" s="223">
        <v>0</v>
      </c>
      <c r="D10" s="223">
        <v>0</v>
      </c>
      <c r="E10" s="223">
        <f t="shared" si="0"/>
        <v>7.5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4">
        <v>7.5</v>
      </c>
      <c r="M10" s="223">
        <v>0</v>
      </c>
      <c r="N10" s="223">
        <v>0</v>
      </c>
      <c r="O10" s="212">
        <v>0</v>
      </c>
      <c r="P10" s="213">
        <v>0</v>
      </c>
      <c r="Q10" s="214">
        <f t="shared" si="1"/>
        <v>7.5</v>
      </c>
      <c r="R10" s="215">
        <f t="shared" si="2"/>
        <v>7.65</v>
      </c>
      <c r="S10" s="215">
        <f t="shared" si="2"/>
        <v>7.8030000000000008</v>
      </c>
      <c r="T10" s="216">
        <v>7.5</v>
      </c>
      <c r="U10" s="220">
        <v>11.02</v>
      </c>
      <c r="V10" s="221">
        <v>0</v>
      </c>
      <c r="W10" s="222">
        <v>0.84</v>
      </c>
    </row>
    <row r="11" spans="1:23" ht="29.25" customHeight="1" x14ac:dyDescent="0.25">
      <c r="A11" s="1">
        <v>40725</v>
      </c>
      <c r="B11" s="28" t="s">
        <v>10</v>
      </c>
      <c r="C11" s="211">
        <v>0</v>
      </c>
      <c r="D11" s="211">
        <v>0</v>
      </c>
      <c r="E11" s="211">
        <f t="shared" si="0"/>
        <v>5.5</v>
      </c>
      <c r="F11" s="211">
        <v>0</v>
      </c>
      <c r="G11" s="211">
        <v>0</v>
      </c>
      <c r="H11" s="211">
        <v>0.5</v>
      </c>
      <c r="I11" s="211">
        <v>0</v>
      </c>
      <c r="J11" s="211">
        <v>0</v>
      </c>
      <c r="K11" s="211">
        <v>0</v>
      </c>
      <c r="L11" s="211">
        <v>5</v>
      </c>
      <c r="M11" s="211">
        <v>0</v>
      </c>
      <c r="N11" s="211">
        <v>0</v>
      </c>
      <c r="O11" s="212">
        <v>0</v>
      </c>
      <c r="P11" s="213">
        <v>0</v>
      </c>
      <c r="Q11" s="214">
        <f t="shared" si="1"/>
        <v>5.5</v>
      </c>
      <c r="R11" s="215">
        <f t="shared" si="2"/>
        <v>5.61</v>
      </c>
      <c r="S11" s="215">
        <f t="shared" si="2"/>
        <v>5.7222000000000008</v>
      </c>
      <c r="T11" s="216">
        <v>32.200000000000003</v>
      </c>
      <c r="U11" s="220">
        <v>121.9</v>
      </c>
      <c r="V11" s="239">
        <v>2401.4899999999998</v>
      </c>
      <c r="W11" s="222">
        <v>0.9</v>
      </c>
    </row>
    <row r="12" spans="1:23" ht="32.25" customHeight="1" x14ac:dyDescent="0.25">
      <c r="A12" s="1">
        <v>40756</v>
      </c>
      <c r="B12" s="28" t="s">
        <v>11</v>
      </c>
      <c r="C12" s="211">
        <v>0</v>
      </c>
      <c r="D12" s="211">
        <v>0</v>
      </c>
      <c r="E12" s="211">
        <f t="shared" si="0"/>
        <v>0</v>
      </c>
      <c r="F12" s="211">
        <v>0</v>
      </c>
      <c r="G12" s="211">
        <v>0</v>
      </c>
      <c r="H12" s="211">
        <v>0</v>
      </c>
      <c r="I12" s="211">
        <v>0</v>
      </c>
      <c r="J12" s="211">
        <v>0</v>
      </c>
      <c r="K12" s="211">
        <v>0</v>
      </c>
      <c r="L12" s="211">
        <v>0</v>
      </c>
      <c r="M12" s="211">
        <v>0</v>
      </c>
      <c r="N12" s="211">
        <v>9.19</v>
      </c>
      <c r="O12" s="212">
        <v>0</v>
      </c>
      <c r="P12" s="213">
        <v>73.33</v>
      </c>
      <c r="Q12" s="214">
        <f t="shared" si="1"/>
        <v>82.52</v>
      </c>
      <c r="R12" s="215">
        <f t="shared" si="2"/>
        <v>84.170400000000001</v>
      </c>
      <c r="S12" s="215">
        <f t="shared" si="2"/>
        <v>85.853808000000001</v>
      </c>
      <c r="T12" s="216">
        <v>1359.16</v>
      </c>
      <c r="U12" s="220">
        <v>15.69</v>
      </c>
      <c r="V12" s="221">
        <v>9.7200000000000006</v>
      </c>
      <c r="W12" s="222">
        <v>11.07</v>
      </c>
    </row>
    <row r="13" spans="1:23" ht="29.25" customHeight="1" x14ac:dyDescent="0.25">
      <c r="A13" s="1">
        <v>40787</v>
      </c>
      <c r="B13" s="28" t="s">
        <v>12</v>
      </c>
      <c r="C13" s="211">
        <v>0</v>
      </c>
      <c r="D13" s="211">
        <v>0</v>
      </c>
      <c r="E13" s="211">
        <f t="shared" si="0"/>
        <v>4.4000000000000004</v>
      </c>
      <c r="F13" s="211">
        <v>0</v>
      </c>
      <c r="G13" s="211">
        <v>0</v>
      </c>
      <c r="H13" s="211">
        <v>0</v>
      </c>
      <c r="I13" s="211">
        <v>0</v>
      </c>
      <c r="J13" s="211">
        <v>0</v>
      </c>
      <c r="K13" s="211">
        <v>0</v>
      </c>
      <c r="L13" s="211">
        <v>4.4000000000000004</v>
      </c>
      <c r="M13" s="211">
        <v>0</v>
      </c>
      <c r="N13" s="211">
        <v>0</v>
      </c>
      <c r="O13" s="212">
        <v>0</v>
      </c>
      <c r="P13" s="213">
        <v>0</v>
      </c>
      <c r="Q13" s="214">
        <f t="shared" si="1"/>
        <v>4.4000000000000004</v>
      </c>
      <c r="R13" s="215">
        <f t="shared" si="2"/>
        <v>4.4880000000000004</v>
      </c>
      <c r="S13" s="215">
        <f t="shared" si="2"/>
        <v>4.5777600000000005</v>
      </c>
      <c r="T13" s="216">
        <v>5.4</v>
      </c>
      <c r="U13" s="220">
        <v>5.4</v>
      </c>
      <c r="V13" s="221">
        <v>3.3</v>
      </c>
      <c r="W13" s="222">
        <v>7.5</v>
      </c>
    </row>
    <row r="14" spans="1:23" ht="30.75" customHeight="1" x14ac:dyDescent="0.25">
      <c r="A14" s="1">
        <v>40817</v>
      </c>
      <c r="B14" s="28" t="s">
        <v>13</v>
      </c>
      <c r="C14" s="211">
        <v>0</v>
      </c>
      <c r="D14" s="211">
        <v>0</v>
      </c>
      <c r="E14" s="211">
        <f t="shared" si="0"/>
        <v>1.8</v>
      </c>
      <c r="F14" s="211">
        <v>0</v>
      </c>
      <c r="G14" s="211">
        <v>1</v>
      </c>
      <c r="H14" s="211">
        <v>0.5</v>
      </c>
      <c r="I14" s="211">
        <v>0</v>
      </c>
      <c r="J14" s="211">
        <v>0</v>
      </c>
      <c r="K14" s="211">
        <v>0</v>
      </c>
      <c r="L14" s="211">
        <v>0.3</v>
      </c>
      <c r="M14" s="211">
        <v>0</v>
      </c>
      <c r="N14" s="211">
        <v>0</v>
      </c>
      <c r="O14" s="212">
        <v>0</v>
      </c>
      <c r="P14" s="213">
        <v>0</v>
      </c>
      <c r="Q14" s="214">
        <f t="shared" si="1"/>
        <v>1.8</v>
      </c>
      <c r="R14" s="215">
        <f t="shared" si="2"/>
        <v>1.8360000000000001</v>
      </c>
      <c r="S14" s="215">
        <f t="shared" si="2"/>
        <v>1.8727200000000002</v>
      </c>
      <c r="T14" s="216">
        <v>11.9</v>
      </c>
      <c r="U14" s="220">
        <v>0</v>
      </c>
      <c r="V14" s="221">
        <v>0</v>
      </c>
      <c r="W14" s="222">
        <v>0</v>
      </c>
    </row>
    <row r="15" spans="1:23" ht="33.75" customHeight="1" thickBot="1" x14ac:dyDescent="0.3">
      <c r="A15" s="3">
        <v>40848</v>
      </c>
      <c r="B15" s="29" t="s">
        <v>14</v>
      </c>
      <c r="C15" s="225">
        <v>24.85</v>
      </c>
      <c r="D15" s="225">
        <v>9.1</v>
      </c>
      <c r="E15" s="225">
        <f t="shared" si="0"/>
        <v>1.75</v>
      </c>
      <c r="F15" s="225">
        <v>0</v>
      </c>
      <c r="G15" s="225">
        <v>0.75</v>
      </c>
      <c r="H15" s="225">
        <v>0.4</v>
      </c>
      <c r="I15" s="225">
        <v>0</v>
      </c>
      <c r="J15" s="225">
        <v>0</v>
      </c>
      <c r="K15" s="225">
        <v>0</v>
      </c>
      <c r="L15" s="225">
        <v>0.6</v>
      </c>
      <c r="M15" s="225">
        <v>0.1</v>
      </c>
      <c r="N15" s="225">
        <v>0</v>
      </c>
      <c r="O15" s="226">
        <v>0</v>
      </c>
      <c r="P15" s="227">
        <v>0</v>
      </c>
      <c r="Q15" s="214">
        <f t="shared" si="1"/>
        <v>35.799999999999997</v>
      </c>
      <c r="R15" s="215">
        <f t="shared" si="2"/>
        <v>36.515999999999998</v>
      </c>
      <c r="S15" s="215">
        <f t="shared" si="2"/>
        <v>37.246319999999997</v>
      </c>
      <c r="T15" s="228">
        <v>34.92</v>
      </c>
      <c r="U15" s="229">
        <v>31.75</v>
      </c>
      <c r="V15" s="230">
        <v>32.39</v>
      </c>
      <c r="W15" s="231">
        <v>29.64</v>
      </c>
    </row>
    <row r="16" spans="1:23" ht="57" thickBot="1" x14ac:dyDescent="0.3">
      <c r="A16" s="5">
        <v>1</v>
      </c>
      <c r="B16" s="14" t="s">
        <v>3</v>
      </c>
      <c r="C16" s="204">
        <f t="shared" ref="C16:P16" si="3">SUM(C5:C15)</f>
        <v>110.94999999999999</v>
      </c>
      <c r="D16" s="232">
        <f t="shared" si="3"/>
        <v>42.040000000000006</v>
      </c>
      <c r="E16" s="203">
        <f t="shared" si="0"/>
        <v>30.1</v>
      </c>
      <c r="F16" s="233">
        <f t="shared" si="3"/>
        <v>0</v>
      </c>
      <c r="G16" s="204">
        <f t="shared" si="3"/>
        <v>4.2</v>
      </c>
      <c r="H16" s="204">
        <f t="shared" si="3"/>
        <v>4.7</v>
      </c>
      <c r="I16" s="204">
        <f t="shared" si="3"/>
        <v>0</v>
      </c>
      <c r="J16" s="204">
        <f t="shared" si="3"/>
        <v>0</v>
      </c>
      <c r="K16" s="204">
        <f t="shared" si="3"/>
        <v>0</v>
      </c>
      <c r="L16" s="204">
        <f t="shared" si="3"/>
        <v>21.200000000000003</v>
      </c>
      <c r="M16" s="204">
        <f>SUM(M5:M15)</f>
        <v>13.8</v>
      </c>
      <c r="N16" s="204">
        <f t="shared" si="3"/>
        <v>9.19</v>
      </c>
      <c r="O16" s="205">
        <f t="shared" si="3"/>
        <v>0</v>
      </c>
      <c r="P16" s="206">
        <f t="shared" si="3"/>
        <v>73.33</v>
      </c>
      <c r="Q16" s="207">
        <f>SUM(Q5:Q15)</f>
        <v>279.41000000000003</v>
      </c>
      <c r="R16" s="233">
        <f>SUM(R5:R15)</f>
        <v>284.99820000000005</v>
      </c>
      <c r="S16" s="235">
        <f>SUM(S5:S15)</f>
        <v>290.69816400000002</v>
      </c>
      <c r="T16" s="236">
        <f>SUM(T5:T15)</f>
        <v>1602.0300000000004</v>
      </c>
      <c r="U16" s="208">
        <f>SUM(U5:U15)</f>
        <v>289.78999999999996</v>
      </c>
      <c r="V16" s="238">
        <v>2584.4</v>
      </c>
      <c r="W16" s="237">
        <f>SUM(W5:W15)</f>
        <v>156.19</v>
      </c>
    </row>
    <row r="17" spans="1:21" x14ac:dyDescent="0.25">
      <c r="A17" s="6"/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9"/>
    </row>
    <row r="18" spans="1:21" x14ac:dyDescent="0.25">
      <c r="A18" s="6"/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9"/>
    </row>
    <row r="19" spans="1:21" x14ac:dyDescent="0.25">
      <c r="A19" s="6"/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9"/>
    </row>
    <row r="20" spans="1:21" x14ac:dyDescent="0.25">
      <c r="A20" s="6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9"/>
    </row>
    <row r="21" spans="1:21" x14ac:dyDescent="0.25">
      <c r="A21" s="52"/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9"/>
    </row>
    <row r="22" spans="1:21" x14ac:dyDescent="0.25">
      <c r="A22" s="52"/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9"/>
    </row>
    <row r="23" spans="1:21" x14ac:dyDescent="0.25">
      <c r="A23" s="6"/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9"/>
    </row>
    <row r="24" spans="1:21" x14ac:dyDescent="0.25">
      <c r="A24" s="6"/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9"/>
    </row>
    <row r="25" spans="1:21" x14ac:dyDescent="0.25">
      <c r="A25" s="6"/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9"/>
    </row>
    <row r="26" spans="1:21" ht="18.75" x14ac:dyDescent="0.25">
      <c r="A26" s="10"/>
      <c r="B26" s="10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9"/>
    </row>
    <row r="27" spans="1:21" ht="15" customHeight="1" x14ac:dyDescent="0.25">
      <c r="A27" s="52"/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9"/>
    </row>
    <row r="28" spans="1:21" x14ac:dyDescent="0.25">
      <c r="A28" s="52"/>
      <c r="B28" s="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9"/>
    </row>
    <row r="29" spans="1:21" x14ac:dyDescent="0.25">
      <c r="A29" s="6"/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9"/>
    </row>
    <row r="30" spans="1:21" x14ac:dyDescent="0.25">
      <c r="A30" s="6"/>
      <c r="B30" s="7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9"/>
    </row>
    <row r="31" spans="1:21" ht="44.25" customHeight="1" x14ac:dyDescent="0.25">
      <c r="A31" s="52"/>
      <c r="B31" s="5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9"/>
    </row>
    <row r="32" spans="1:21" x14ac:dyDescent="0.25">
      <c r="A32" s="52"/>
      <c r="B32" s="53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9"/>
    </row>
    <row r="33" spans="1:21" x14ac:dyDescent="0.25">
      <c r="A33" s="6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9"/>
    </row>
    <row r="34" spans="1:21" x14ac:dyDescent="0.25">
      <c r="A34" s="6"/>
      <c r="B34" s="7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9"/>
    </row>
    <row r="35" spans="1:21" x14ac:dyDescent="0.25">
      <c r="A35" s="6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9"/>
    </row>
    <row r="36" spans="1:21" x14ac:dyDescent="0.25">
      <c r="A36" s="6"/>
      <c r="B36" s="7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9"/>
    </row>
    <row r="37" spans="1:21" x14ac:dyDescent="0.25">
      <c r="A37" s="6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9"/>
    </row>
    <row r="38" spans="1:21" x14ac:dyDescent="0.25">
      <c r="A38" s="6"/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9"/>
    </row>
    <row r="39" spans="1:21" x14ac:dyDescent="0.25">
      <c r="A39" s="6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9"/>
    </row>
    <row r="40" spans="1:21" x14ac:dyDescent="0.25">
      <c r="A40" s="6"/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9"/>
    </row>
    <row r="41" spans="1:21" ht="18.75" x14ac:dyDescent="0.25">
      <c r="A41" s="11"/>
      <c r="B41" s="10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9"/>
    </row>
    <row r="42" spans="1:21" x14ac:dyDescent="0.25">
      <c r="A42" s="6"/>
      <c r="B42" s="11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9"/>
    </row>
    <row r="43" spans="1:21" x14ac:dyDescent="0.25">
      <c r="A43" s="6"/>
      <c r="B43" s="11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9"/>
    </row>
    <row r="44" spans="1:21" x14ac:dyDescent="0.25">
      <c r="A44" s="6"/>
      <c r="B44" s="11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9"/>
    </row>
    <row r="45" spans="1:21" x14ac:dyDescent="0.25">
      <c r="A45" s="6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9"/>
    </row>
    <row r="46" spans="1:21" x14ac:dyDescent="0.25">
      <c r="A46" s="6"/>
      <c r="B46" s="7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9"/>
    </row>
    <row r="47" spans="1:21" x14ac:dyDescent="0.25">
      <c r="A47" s="6"/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9"/>
    </row>
    <row r="48" spans="1:21" x14ac:dyDescent="0.25">
      <c r="A48" s="6"/>
      <c r="B48" s="7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9"/>
    </row>
    <row r="49" spans="1:21" x14ac:dyDescent="0.25">
      <c r="A49" s="6"/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9"/>
    </row>
    <row r="50" spans="1:21" x14ac:dyDescent="0.25">
      <c r="A50" s="6"/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9"/>
    </row>
    <row r="51" spans="1:21" ht="18.75" x14ac:dyDescent="0.25">
      <c r="A51" s="11"/>
      <c r="B51" s="10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9"/>
    </row>
    <row r="52" spans="1:21" x14ac:dyDescent="0.25">
      <c r="A52" s="6"/>
      <c r="B52" s="7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9"/>
    </row>
    <row r="53" spans="1:21" x14ac:dyDescent="0.25">
      <c r="A53" s="6"/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9"/>
    </row>
    <row r="54" spans="1:21" x14ac:dyDescent="0.25">
      <c r="A54" s="6"/>
      <c r="B54" s="7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9"/>
    </row>
    <row r="55" spans="1:21" x14ac:dyDescent="0.25">
      <c r="A55" s="6"/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9"/>
    </row>
    <row r="56" spans="1:21" x14ac:dyDescent="0.25">
      <c r="A56" s="6"/>
      <c r="B56" s="7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9"/>
    </row>
    <row r="57" spans="1:21" x14ac:dyDescent="0.25">
      <c r="A57" s="6"/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9"/>
    </row>
    <row r="58" spans="1:21" x14ac:dyDescent="0.25">
      <c r="A58" s="6"/>
      <c r="B58" s="7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9"/>
    </row>
    <row r="59" spans="1:21" x14ac:dyDescent="0.25">
      <c r="A59" s="50"/>
      <c r="B59" s="51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9"/>
    </row>
    <row r="60" spans="1:21" ht="84.75" customHeight="1" x14ac:dyDescent="0.25">
      <c r="A60" s="50"/>
      <c r="B60" s="51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9"/>
    </row>
    <row r="61" spans="1:21" x14ac:dyDescent="0.25">
      <c r="A61" s="6"/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9"/>
    </row>
    <row r="62" spans="1:21" x14ac:dyDescent="0.25">
      <c r="A62" s="6"/>
      <c r="B62" s="7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9"/>
    </row>
    <row r="63" spans="1:21" x14ac:dyDescent="0.25">
      <c r="A63" s="6"/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9"/>
    </row>
    <row r="64" spans="1:21" x14ac:dyDescent="0.25">
      <c r="A64" s="6"/>
      <c r="B64" s="7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9"/>
    </row>
    <row r="65" spans="1:21" x14ac:dyDescent="0.25">
      <c r="A65" s="6"/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9"/>
    </row>
    <row r="66" spans="1:21" x14ac:dyDescent="0.25">
      <c r="A66" s="6"/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9"/>
    </row>
    <row r="67" spans="1:21" x14ac:dyDescent="0.25">
      <c r="A67" s="6"/>
      <c r="B67" s="7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9"/>
    </row>
    <row r="68" spans="1:21" x14ac:dyDescent="0.25">
      <c r="A68" s="6"/>
      <c r="B68" s="7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9"/>
    </row>
    <row r="69" spans="1:21" x14ac:dyDescent="0.25">
      <c r="A69" s="6"/>
      <c r="B69" s="7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9"/>
    </row>
    <row r="70" spans="1:21" x14ac:dyDescent="0.25">
      <c r="A70" s="6"/>
      <c r="B70" s="7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9"/>
    </row>
    <row r="71" spans="1:21" x14ac:dyDescent="0.25">
      <c r="A71" s="6"/>
      <c r="B71" s="7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9"/>
    </row>
    <row r="72" spans="1:21" x14ac:dyDescent="0.25">
      <c r="A72" s="6"/>
      <c r="B72" s="7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9"/>
    </row>
    <row r="73" spans="1:21" x14ac:dyDescent="0.25">
      <c r="A73" s="12"/>
      <c r="B73" s="11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9"/>
    </row>
    <row r="74" spans="1:21" ht="15" customHeight="1" x14ac:dyDescent="0.25">
      <c r="A74" s="50"/>
      <c r="B74" s="51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9"/>
    </row>
    <row r="75" spans="1:21" ht="69.75" customHeight="1" x14ac:dyDescent="0.25">
      <c r="A75" s="50"/>
      <c r="B75" s="51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9"/>
    </row>
    <row r="76" spans="1:21" x14ac:dyDescent="0.25">
      <c r="A76" s="6"/>
      <c r="B76" s="11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9"/>
    </row>
    <row r="77" spans="1:21" x14ac:dyDescent="0.25">
      <c r="A77" s="11"/>
      <c r="B77" s="11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9"/>
    </row>
    <row r="78" spans="1:21" x14ac:dyDescent="0.25">
      <c r="A78" s="6"/>
      <c r="B78" s="11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9"/>
    </row>
    <row r="79" spans="1:21" x14ac:dyDescent="0.25">
      <c r="A79" s="6"/>
      <c r="B79" s="11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9"/>
    </row>
    <row r="80" spans="1:21" x14ac:dyDescent="0.25">
      <c r="A80" s="6"/>
      <c r="B80" s="11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9"/>
    </row>
    <row r="81" spans="1:21" x14ac:dyDescent="0.25">
      <c r="A81" s="6"/>
      <c r="B81" s="11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9"/>
    </row>
    <row r="82" spans="1:21" x14ac:dyDescent="0.25">
      <c r="A82" s="6"/>
      <c r="B82" s="11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9"/>
    </row>
    <row r="83" spans="1:21" x14ac:dyDescent="0.25">
      <c r="A83" s="6"/>
      <c r="B83" s="11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9"/>
    </row>
    <row r="84" spans="1:21" x14ac:dyDescent="0.25">
      <c r="A84" s="6"/>
      <c r="B84" s="11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9"/>
    </row>
    <row r="85" spans="1:21" x14ac:dyDescent="0.25">
      <c r="A85" s="6"/>
      <c r="B85" s="11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9"/>
    </row>
    <row r="86" spans="1:21" x14ac:dyDescent="0.25">
      <c r="A86" s="11"/>
      <c r="B86" s="11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9"/>
    </row>
    <row r="87" spans="1:21" x14ac:dyDescent="0.25">
      <c r="A87" s="6"/>
      <c r="B87" s="11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9"/>
    </row>
    <row r="88" spans="1:21" x14ac:dyDescent="0.25">
      <c r="A88" s="11"/>
      <c r="B88" s="11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9"/>
    </row>
    <row r="89" spans="1:21" x14ac:dyDescent="0.25">
      <c r="A89" s="6"/>
      <c r="B89" s="11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9"/>
    </row>
    <row r="90" spans="1:21" x14ac:dyDescent="0.25">
      <c r="A90" s="6"/>
      <c r="B90" s="11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9"/>
    </row>
    <row r="91" spans="1:21" x14ac:dyDescent="0.25">
      <c r="A91" s="6"/>
      <c r="B91" s="11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9"/>
    </row>
    <row r="92" spans="1:21" x14ac:dyDescent="0.25">
      <c r="A92" s="6"/>
      <c r="B92" s="11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9"/>
    </row>
    <row r="93" spans="1:21" x14ac:dyDescent="0.25">
      <c r="A93" s="50"/>
      <c r="B93" s="11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9"/>
    </row>
    <row r="94" spans="1:21" x14ac:dyDescent="0.25">
      <c r="A94" s="50"/>
      <c r="B94" s="11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9"/>
    </row>
    <row r="95" spans="1:21" x14ac:dyDescent="0.25">
      <c r="A95" s="6"/>
      <c r="B95" s="11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9"/>
    </row>
    <row r="96" spans="1:21" x14ac:dyDescent="0.25">
      <c r="A96" s="6"/>
      <c r="B96" s="11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9"/>
    </row>
    <row r="97" spans="1:21" x14ac:dyDescent="0.25">
      <c r="A97" s="6"/>
      <c r="B97" s="11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9"/>
    </row>
    <row r="98" spans="1:21" x14ac:dyDescent="0.25">
      <c r="A98" s="6"/>
      <c r="B98" s="11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9"/>
    </row>
    <row r="99" spans="1:21" x14ac:dyDescent="0.25">
      <c r="A99" s="11"/>
      <c r="B99" s="11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9"/>
    </row>
    <row r="100" spans="1:21" x14ac:dyDescent="0.25">
      <c r="A100" s="6"/>
      <c r="B100" s="11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9"/>
    </row>
    <row r="101" spans="1:21" x14ac:dyDescent="0.25">
      <c r="A101" s="6"/>
      <c r="B101" s="11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9"/>
    </row>
    <row r="102" spans="1:21" x14ac:dyDescent="0.25">
      <c r="A102" s="6"/>
      <c r="B102" s="11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9"/>
    </row>
    <row r="103" spans="1:21" x14ac:dyDescent="0.25">
      <c r="A103" s="6"/>
      <c r="B103" s="11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9"/>
    </row>
    <row r="104" spans="1:21" x14ac:dyDescent="0.25">
      <c r="A104" s="6"/>
      <c r="B104" s="11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9"/>
    </row>
    <row r="105" spans="1:21" x14ac:dyDescent="0.25">
      <c r="A105" s="6"/>
      <c r="B105" s="11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9"/>
    </row>
    <row r="106" spans="1:21" x14ac:dyDescent="0.25">
      <c r="A106" s="6"/>
      <c r="B106" s="11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9"/>
    </row>
    <row r="107" spans="1:21" x14ac:dyDescent="0.25">
      <c r="A107" s="6"/>
      <c r="B107" s="11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9"/>
    </row>
    <row r="108" spans="1:21" x14ac:dyDescent="0.25">
      <c r="A108" s="6"/>
      <c r="B108" s="11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9"/>
    </row>
    <row r="109" spans="1:21" x14ac:dyDescent="0.25">
      <c r="A109" s="6"/>
      <c r="B109" s="11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9"/>
    </row>
    <row r="110" spans="1:21" ht="18.75" x14ac:dyDescent="0.25">
      <c r="A110" s="11"/>
      <c r="B110" s="10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9"/>
    </row>
    <row r="111" spans="1:21" x14ac:dyDescent="0.25">
      <c r="A111" s="6"/>
      <c r="B111" s="11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9"/>
    </row>
    <row r="112" spans="1:21" x14ac:dyDescent="0.25">
      <c r="A112" s="6"/>
      <c r="B112" s="11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9"/>
    </row>
    <row r="113" spans="1:21" x14ac:dyDescent="0.25">
      <c r="A113" s="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9"/>
    </row>
    <row r="114" spans="1:21" ht="18.75" x14ac:dyDescent="0.25">
      <c r="A114" s="10"/>
      <c r="B114" s="10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9"/>
    </row>
    <row r="115" spans="1:21" x14ac:dyDescent="0.25">
      <c r="A115" s="13"/>
      <c r="B115" s="11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9"/>
    </row>
    <row r="116" spans="1:21" x14ac:dyDescent="0.25">
      <c r="A116" s="11"/>
      <c r="B116" s="11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9"/>
    </row>
    <row r="117" spans="1:21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</row>
    <row r="118" spans="1:21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</row>
    <row r="119" spans="1:21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</row>
    <row r="120" spans="1:21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</row>
    <row r="121" spans="1:21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</row>
    <row r="122" spans="1:21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</row>
    <row r="123" spans="1:21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</row>
    <row r="124" spans="1:21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</row>
  </sheetData>
  <mergeCells count="32">
    <mergeCell ref="A31:A32"/>
    <mergeCell ref="B31:B32"/>
    <mergeCell ref="A27:A28"/>
    <mergeCell ref="A1:A4"/>
    <mergeCell ref="K1:K4"/>
    <mergeCell ref="C1:C4"/>
    <mergeCell ref="D1:D4"/>
    <mergeCell ref="E1:E4"/>
    <mergeCell ref="F1:F4"/>
    <mergeCell ref="B1:B4"/>
    <mergeCell ref="A21:A22"/>
    <mergeCell ref="G1:G4"/>
    <mergeCell ref="H1:H4"/>
    <mergeCell ref="A59:A60"/>
    <mergeCell ref="B59:B60"/>
    <mergeCell ref="A74:A75"/>
    <mergeCell ref="B74:B75"/>
    <mergeCell ref="A93:A94"/>
    <mergeCell ref="W1:W4"/>
    <mergeCell ref="V1:V4"/>
    <mergeCell ref="P1:P4"/>
    <mergeCell ref="I1:I4"/>
    <mergeCell ref="J1:J4"/>
    <mergeCell ref="L1:L4"/>
    <mergeCell ref="M1:M4"/>
    <mergeCell ref="N1:N4"/>
    <mergeCell ref="T1:T4"/>
    <mergeCell ref="O1:O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workbookViewId="0">
      <selection activeCell="S11" sqref="S11"/>
    </sheetView>
  </sheetViews>
  <sheetFormatPr defaultRowHeight="15" x14ac:dyDescent="0.25"/>
  <sheetData>
    <row r="1" spans="1:23" ht="15" customHeight="1" x14ac:dyDescent="0.25">
      <c r="A1" s="75" t="s">
        <v>0</v>
      </c>
      <c r="B1" s="57" t="s">
        <v>1</v>
      </c>
      <c r="C1" s="38" t="s">
        <v>96</v>
      </c>
      <c r="D1" s="38" t="s">
        <v>97</v>
      </c>
      <c r="E1" s="38" t="s">
        <v>98</v>
      </c>
      <c r="F1" s="38" t="s">
        <v>99</v>
      </c>
      <c r="G1" s="38" t="s">
        <v>100</v>
      </c>
      <c r="H1" s="38" t="s">
        <v>101</v>
      </c>
      <c r="I1" s="38" t="s">
        <v>102</v>
      </c>
      <c r="J1" s="38" t="s">
        <v>103</v>
      </c>
      <c r="K1" s="38" t="s">
        <v>104</v>
      </c>
      <c r="L1" s="38" t="s">
        <v>105</v>
      </c>
      <c r="M1" s="38" t="s">
        <v>106</v>
      </c>
      <c r="N1" s="38" t="s">
        <v>107</v>
      </c>
      <c r="O1" s="108" t="s">
        <v>108</v>
      </c>
      <c r="P1" s="114" t="s">
        <v>109</v>
      </c>
      <c r="Q1" s="44" t="s">
        <v>127</v>
      </c>
      <c r="R1" s="47">
        <v>2018</v>
      </c>
      <c r="S1" s="47">
        <v>2019</v>
      </c>
      <c r="T1" s="41" t="s">
        <v>123</v>
      </c>
      <c r="U1" s="47" t="s">
        <v>124</v>
      </c>
      <c r="V1" s="35" t="s">
        <v>125</v>
      </c>
      <c r="W1" s="35" t="s">
        <v>126</v>
      </c>
    </row>
    <row r="2" spans="1:23" x14ac:dyDescent="0.25">
      <c r="A2" s="76"/>
      <c r="B2" s="5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109"/>
      <c r="P2" s="115"/>
      <c r="Q2" s="45"/>
      <c r="R2" s="48"/>
      <c r="S2" s="48"/>
      <c r="T2" s="42"/>
      <c r="U2" s="48"/>
      <c r="V2" s="36"/>
      <c r="W2" s="36"/>
    </row>
    <row r="3" spans="1:23" x14ac:dyDescent="0.25">
      <c r="A3" s="76"/>
      <c r="B3" s="5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09"/>
      <c r="P3" s="115"/>
      <c r="Q3" s="45"/>
      <c r="R3" s="48"/>
      <c r="S3" s="48"/>
      <c r="T3" s="42"/>
      <c r="U3" s="48"/>
      <c r="V3" s="36"/>
      <c r="W3" s="36"/>
    </row>
    <row r="4" spans="1:23" ht="43.5" customHeight="1" thickBot="1" x14ac:dyDescent="0.3">
      <c r="A4" s="77"/>
      <c r="B4" s="5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110"/>
      <c r="P4" s="116"/>
      <c r="Q4" s="46"/>
      <c r="R4" s="49"/>
      <c r="S4" s="49"/>
      <c r="T4" s="43"/>
      <c r="U4" s="49"/>
      <c r="V4" s="37"/>
      <c r="W4" s="37"/>
    </row>
    <row r="5" spans="1:23" ht="48" x14ac:dyDescent="0.25">
      <c r="A5" s="2">
        <v>40553</v>
      </c>
      <c r="B5" s="27" t="s">
        <v>76</v>
      </c>
      <c r="C5" s="186">
        <v>0</v>
      </c>
      <c r="D5" s="186">
        <v>0</v>
      </c>
      <c r="E5" s="186">
        <f>SUM(F5:L5)</f>
        <v>0</v>
      </c>
      <c r="F5" s="186">
        <v>0</v>
      </c>
      <c r="G5" s="186">
        <v>0</v>
      </c>
      <c r="H5" s="186">
        <v>0</v>
      </c>
      <c r="I5" s="186">
        <v>0</v>
      </c>
      <c r="J5" s="186">
        <v>0</v>
      </c>
      <c r="K5" s="186">
        <v>0</v>
      </c>
      <c r="L5" s="186">
        <v>0</v>
      </c>
      <c r="M5" s="186">
        <v>134.46</v>
      </c>
      <c r="N5" s="186">
        <v>0</v>
      </c>
      <c r="O5" s="187">
        <v>44.222000000000001</v>
      </c>
      <c r="P5" s="188">
        <v>0</v>
      </c>
      <c r="Q5" s="189">
        <f>P5+O5+N5+M5+C5+D5+E5</f>
        <v>178.68200000000002</v>
      </c>
      <c r="R5" s="190">
        <f>Q5*1.02</f>
        <v>182.25564000000003</v>
      </c>
      <c r="S5" s="190">
        <f>R5*1.02</f>
        <v>185.90075280000002</v>
      </c>
      <c r="T5" s="186">
        <v>149.41</v>
      </c>
      <c r="U5" s="191">
        <v>70.41</v>
      </c>
      <c r="V5" s="192">
        <v>81.66</v>
      </c>
      <c r="W5" s="186">
        <v>75.91</v>
      </c>
    </row>
    <row r="6" spans="1:23" x14ac:dyDescent="0.25">
      <c r="A6" s="1">
        <v>40584</v>
      </c>
      <c r="B6" s="28" t="s">
        <v>77</v>
      </c>
      <c r="C6" s="186">
        <v>0</v>
      </c>
      <c r="D6" s="186">
        <v>0</v>
      </c>
      <c r="E6" s="186">
        <f t="shared" ref="E6:E9" si="0">SUM(F6:L6)</f>
        <v>0</v>
      </c>
      <c r="F6" s="186">
        <v>0</v>
      </c>
      <c r="G6" s="186">
        <v>0</v>
      </c>
      <c r="H6" s="186">
        <v>0</v>
      </c>
      <c r="I6" s="186">
        <v>0</v>
      </c>
      <c r="J6" s="186">
        <v>0</v>
      </c>
      <c r="K6" s="186">
        <v>0</v>
      </c>
      <c r="L6" s="186">
        <v>0</v>
      </c>
      <c r="M6" s="190">
        <v>36.299999999999997</v>
      </c>
      <c r="N6" s="186">
        <v>0</v>
      </c>
      <c r="O6" s="187">
        <v>0</v>
      </c>
      <c r="P6" s="188">
        <v>0</v>
      </c>
      <c r="Q6" s="189">
        <f t="shared" ref="Q6:Q9" si="1">P6+O6+N6+M6+C6+D6+E6</f>
        <v>36.299999999999997</v>
      </c>
      <c r="R6" s="190">
        <f t="shared" ref="R6:S6" si="2">Q6*1.02</f>
        <v>37.025999999999996</v>
      </c>
      <c r="S6" s="190">
        <f t="shared" si="2"/>
        <v>37.76652</v>
      </c>
      <c r="T6" s="190">
        <v>41.3</v>
      </c>
      <c r="U6" s="193">
        <v>43.09</v>
      </c>
      <c r="V6" s="194">
        <v>41.3</v>
      </c>
      <c r="W6" s="190">
        <v>43.09</v>
      </c>
    </row>
    <row r="7" spans="1:23" ht="60" x14ac:dyDescent="0.25">
      <c r="A7" s="1">
        <v>40612</v>
      </c>
      <c r="B7" s="28" t="s">
        <v>78</v>
      </c>
      <c r="C7" s="186">
        <v>0</v>
      </c>
      <c r="D7" s="186">
        <v>0</v>
      </c>
      <c r="E7" s="186">
        <f t="shared" si="0"/>
        <v>0</v>
      </c>
      <c r="F7" s="186">
        <v>0</v>
      </c>
      <c r="G7" s="186">
        <v>0</v>
      </c>
      <c r="H7" s="186">
        <v>0</v>
      </c>
      <c r="I7" s="186">
        <v>0</v>
      </c>
      <c r="J7" s="186">
        <v>0</v>
      </c>
      <c r="K7" s="186">
        <v>0</v>
      </c>
      <c r="L7" s="186">
        <v>0</v>
      </c>
      <c r="M7" s="190">
        <v>19.7</v>
      </c>
      <c r="N7" s="190">
        <v>0</v>
      </c>
      <c r="O7" s="195">
        <v>0</v>
      </c>
      <c r="P7" s="196">
        <v>0</v>
      </c>
      <c r="Q7" s="189">
        <f t="shared" si="1"/>
        <v>19.7</v>
      </c>
      <c r="R7" s="190">
        <f t="shared" ref="R7:S7" si="3">Q7*1.02</f>
        <v>20.094000000000001</v>
      </c>
      <c r="S7" s="190">
        <f t="shared" si="3"/>
        <v>20.495880000000003</v>
      </c>
      <c r="T7" s="190">
        <v>8.2799999999999994</v>
      </c>
      <c r="U7" s="193">
        <v>8.35</v>
      </c>
      <c r="V7" s="194">
        <v>7.56</v>
      </c>
      <c r="W7" s="190">
        <v>8.02</v>
      </c>
    </row>
    <row r="8" spans="1:23" ht="120" x14ac:dyDescent="0.25">
      <c r="A8" s="1">
        <v>40643</v>
      </c>
      <c r="B8" s="28" t="s">
        <v>79</v>
      </c>
      <c r="C8" s="186">
        <v>0</v>
      </c>
      <c r="D8" s="186">
        <v>0</v>
      </c>
      <c r="E8" s="186">
        <f t="shared" si="0"/>
        <v>0</v>
      </c>
      <c r="F8" s="186">
        <v>0</v>
      </c>
      <c r="G8" s="186">
        <v>0</v>
      </c>
      <c r="H8" s="186">
        <v>0</v>
      </c>
      <c r="I8" s="186">
        <v>0</v>
      </c>
      <c r="J8" s="186">
        <v>0</v>
      </c>
      <c r="K8" s="186">
        <v>0</v>
      </c>
      <c r="L8" s="186">
        <v>0</v>
      </c>
      <c r="M8" s="197">
        <v>92.915000000000006</v>
      </c>
      <c r="N8" s="197">
        <v>0</v>
      </c>
      <c r="O8" s="198">
        <v>0</v>
      </c>
      <c r="P8" s="199">
        <v>0</v>
      </c>
      <c r="Q8" s="189">
        <f t="shared" si="1"/>
        <v>92.915000000000006</v>
      </c>
      <c r="R8" s="190">
        <f t="shared" ref="R8:S8" si="4">Q8*1.02</f>
        <v>94.773300000000006</v>
      </c>
      <c r="S8" s="190">
        <f t="shared" si="4"/>
        <v>96.668766000000005</v>
      </c>
      <c r="T8" s="190">
        <v>88.29</v>
      </c>
      <c r="U8" s="193">
        <v>86.5</v>
      </c>
      <c r="V8" s="194">
        <v>93.19</v>
      </c>
      <c r="W8" s="190">
        <v>87.5</v>
      </c>
    </row>
    <row r="9" spans="1:23" ht="66.75" customHeight="1" thickBot="1" x14ac:dyDescent="0.3">
      <c r="A9" s="3">
        <v>40673</v>
      </c>
      <c r="B9" s="29" t="s">
        <v>19</v>
      </c>
      <c r="C9" s="200">
        <v>0</v>
      </c>
      <c r="D9" s="200">
        <v>0</v>
      </c>
      <c r="E9" s="186">
        <f t="shared" si="0"/>
        <v>0</v>
      </c>
      <c r="F9" s="200">
        <v>0</v>
      </c>
      <c r="G9" s="200">
        <v>0</v>
      </c>
      <c r="H9" s="200">
        <v>0</v>
      </c>
      <c r="I9" s="200">
        <v>0</v>
      </c>
      <c r="J9" s="200">
        <v>0</v>
      </c>
      <c r="K9" s="200">
        <v>0</v>
      </c>
      <c r="L9" s="200">
        <v>0</v>
      </c>
      <c r="M9" s="197">
        <v>21.45</v>
      </c>
      <c r="N9" s="197">
        <v>0</v>
      </c>
      <c r="O9" s="198">
        <v>0</v>
      </c>
      <c r="P9" s="199">
        <v>0</v>
      </c>
      <c r="Q9" s="189">
        <f t="shared" si="1"/>
        <v>21.45</v>
      </c>
      <c r="R9" s="190">
        <f t="shared" ref="R9:S10" si="5">Q9*1.02</f>
        <v>21.879000000000001</v>
      </c>
      <c r="S9" s="190">
        <f t="shared" si="5"/>
        <v>22.316580000000002</v>
      </c>
      <c r="T9" s="197">
        <v>19.45</v>
      </c>
      <c r="U9" s="201">
        <v>19.45</v>
      </c>
      <c r="V9" s="202">
        <v>14.55</v>
      </c>
      <c r="W9" s="197">
        <v>18.45</v>
      </c>
    </row>
    <row r="10" spans="1:23" ht="63.75" thickBot="1" x14ac:dyDescent="0.3">
      <c r="A10" s="5">
        <v>10</v>
      </c>
      <c r="B10" s="19" t="s">
        <v>112</v>
      </c>
      <c r="C10" s="203">
        <f t="shared" ref="C10:P10" si="6">SUM(C2:C8)</f>
        <v>0</v>
      </c>
      <c r="D10" s="204">
        <f t="shared" si="6"/>
        <v>0</v>
      </c>
      <c r="E10" s="204">
        <f t="shared" si="6"/>
        <v>0</v>
      </c>
      <c r="F10" s="204">
        <f t="shared" si="6"/>
        <v>0</v>
      </c>
      <c r="G10" s="204">
        <f t="shared" si="6"/>
        <v>0</v>
      </c>
      <c r="H10" s="204">
        <f t="shared" si="6"/>
        <v>0</v>
      </c>
      <c r="I10" s="204">
        <f t="shared" si="6"/>
        <v>0</v>
      </c>
      <c r="J10" s="204">
        <f t="shared" si="6"/>
        <v>0</v>
      </c>
      <c r="K10" s="204">
        <f t="shared" si="6"/>
        <v>0</v>
      </c>
      <c r="L10" s="204">
        <f t="shared" si="6"/>
        <v>0</v>
      </c>
      <c r="M10" s="204">
        <f>SUM(M5:M9)</f>
        <v>304.82499999999999</v>
      </c>
      <c r="N10" s="204">
        <f t="shared" si="6"/>
        <v>0</v>
      </c>
      <c r="O10" s="205">
        <f t="shared" si="6"/>
        <v>44.222000000000001</v>
      </c>
      <c r="P10" s="206">
        <f t="shared" si="6"/>
        <v>0</v>
      </c>
      <c r="Q10" s="207">
        <f>SUM(Q5:Q9)</f>
        <v>349.04700000000003</v>
      </c>
      <c r="R10" s="204">
        <f>SUM(R5:R9)</f>
        <v>356.02794000000006</v>
      </c>
      <c r="S10" s="204">
        <f>SUM(S5:S9)</f>
        <v>363.14849880000003</v>
      </c>
      <c r="T10" s="204">
        <f>SUM(T5:T9)</f>
        <v>306.72999999999996</v>
      </c>
      <c r="U10" s="208">
        <f>SUM(U5:U9)</f>
        <v>227.79999999999998</v>
      </c>
      <c r="V10" s="209">
        <f>SUM(V5:V9)</f>
        <v>238.26</v>
      </c>
      <c r="W10" s="210">
        <f>SUM(W5:W9)</f>
        <v>232.96999999999997</v>
      </c>
    </row>
  </sheetData>
  <mergeCells count="23">
    <mergeCell ref="W1:W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workbookViewId="0">
      <selection activeCell="Q5" sqref="Q5"/>
    </sheetView>
  </sheetViews>
  <sheetFormatPr defaultRowHeight="15" x14ac:dyDescent="0.25"/>
  <sheetData>
    <row r="1" spans="1:23" ht="15" customHeight="1" x14ac:dyDescent="0.25">
      <c r="A1" s="54" t="s">
        <v>0</v>
      </c>
      <c r="B1" s="78" t="s">
        <v>1</v>
      </c>
      <c r="C1" s="38" t="s">
        <v>96</v>
      </c>
      <c r="D1" s="38" t="s">
        <v>97</v>
      </c>
      <c r="E1" s="38" t="s">
        <v>98</v>
      </c>
      <c r="F1" s="38" t="s">
        <v>99</v>
      </c>
      <c r="G1" s="38" t="s">
        <v>100</v>
      </c>
      <c r="H1" s="38" t="s">
        <v>101</v>
      </c>
      <c r="I1" s="38" t="s">
        <v>102</v>
      </c>
      <c r="J1" s="38" t="s">
        <v>103</v>
      </c>
      <c r="K1" s="38" t="s">
        <v>104</v>
      </c>
      <c r="L1" s="38" t="s">
        <v>105</v>
      </c>
      <c r="M1" s="38" t="s">
        <v>106</v>
      </c>
      <c r="N1" s="38" t="s">
        <v>107</v>
      </c>
      <c r="O1" s="108" t="s">
        <v>108</v>
      </c>
      <c r="P1" s="114" t="s">
        <v>109</v>
      </c>
      <c r="Q1" s="44" t="s">
        <v>127</v>
      </c>
      <c r="R1" s="47">
        <v>2018</v>
      </c>
      <c r="S1" s="47">
        <v>2019</v>
      </c>
      <c r="T1" s="41" t="s">
        <v>123</v>
      </c>
      <c r="U1" s="47" t="s">
        <v>124</v>
      </c>
      <c r="V1" s="35" t="s">
        <v>125</v>
      </c>
      <c r="W1" s="35" t="s">
        <v>126</v>
      </c>
    </row>
    <row r="2" spans="1:23" x14ac:dyDescent="0.25">
      <c r="A2" s="55"/>
      <c r="B2" s="7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109"/>
      <c r="P2" s="115"/>
      <c r="Q2" s="45"/>
      <c r="R2" s="48"/>
      <c r="S2" s="48"/>
      <c r="T2" s="42"/>
      <c r="U2" s="48"/>
      <c r="V2" s="36"/>
      <c r="W2" s="36"/>
    </row>
    <row r="3" spans="1:23" x14ac:dyDescent="0.25">
      <c r="A3" s="55"/>
      <c r="B3" s="7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09"/>
      <c r="P3" s="115"/>
      <c r="Q3" s="45"/>
      <c r="R3" s="48"/>
      <c r="S3" s="48"/>
      <c r="T3" s="42"/>
      <c r="U3" s="48"/>
      <c r="V3" s="36"/>
      <c r="W3" s="36"/>
    </row>
    <row r="4" spans="1:23" ht="32.25" customHeight="1" thickBot="1" x14ac:dyDescent="0.3">
      <c r="A4" s="56"/>
      <c r="B4" s="8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110"/>
      <c r="P4" s="116"/>
      <c r="Q4" s="46"/>
      <c r="R4" s="49"/>
      <c r="S4" s="49"/>
      <c r="T4" s="43"/>
      <c r="U4" s="49"/>
      <c r="V4" s="37"/>
      <c r="W4" s="37"/>
    </row>
    <row r="5" spans="1:23" ht="51" customHeight="1" x14ac:dyDescent="0.25">
      <c r="A5" s="2">
        <v>40554</v>
      </c>
      <c r="B5" s="23" t="s">
        <v>132</v>
      </c>
      <c r="C5" s="83">
        <v>17.18</v>
      </c>
      <c r="D5" s="83">
        <v>6</v>
      </c>
      <c r="E5" s="83">
        <f>SUM(F5:L5)</f>
        <v>2.27</v>
      </c>
      <c r="F5" s="83">
        <v>0</v>
      </c>
      <c r="G5" s="83">
        <v>0.3</v>
      </c>
      <c r="H5" s="83">
        <v>0.33</v>
      </c>
      <c r="I5" s="83">
        <v>0</v>
      </c>
      <c r="J5" s="83">
        <v>0</v>
      </c>
      <c r="K5" s="83">
        <v>0</v>
      </c>
      <c r="L5" s="83">
        <v>1.64</v>
      </c>
      <c r="M5" s="83">
        <v>0.1</v>
      </c>
      <c r="N5" s="83">
        <v>0</v>
      </c>
      <c r="O5" s="123">
        <v>0</v>
      </c>
      <c r="P5" s="124">
        <v>0</v>
      </c>
      <c r="Q5" s="136">
        <f>P5+O5+N5+M5+C5+D5+E5</f>
        <v>25.55</v>
      </c>
      <c r="R5" s="122">
        <f>Q5*1.02</f>
        <v>26.061</v>
      </c>
      <c r="S5" s="122">
        <f>R5*1.02</f>
        <v>26.58222</v>
      </c>
      <c r="T5" s="119">
        <v>25.56</v>
      </c>
      <c r="U5" s="90">
        <v>36.909999999999997</v>
      </c>
      <c r="V5" s="91">
        <v>53.27</v>
      </c>
      <c r="W5" s="92">
        <v>45.69</v>
      </c>
    </row>
    <row r="6" spans="1:23" ht="87" customHeight="1" x14ac:dyDescent="0.25">
      <c r="A6" s="1">
        <v>40585</v>
      </c>
      <c r="B6" s="24" t="s">
        <v>81</v>
      </c>
      <c r="C6" s="122">
        <v>0</v>
      </c>
      <c r="D6" s="122">
        <v>0</v>
      </c>
      <c r="E6" s="83">
        <f t="shared" ref="E6:E8" si="0">SUM(F6:L6)</f>
        <v>0</v>
      </c>
      <c r="F6" s="122">
        <v>0</v>
      </c>
      <c r="G6" s="122">
        <v>0</v>
      </c>
      <c r="H6" s="122">
        <v>0</v>
      </c>
      <c r="I6" s="122">
        <v>0</v>
      </c>
      <c r="J6" s="122">
        <v>0</v>
      </c>
      <c r="K6" s="122">
        <v>0</v>
      </c>
      <c r="L6" s="122">
        <v>0</v>
      </c>
      <c r="M6" s="122">
        <v>0</v>
      </c>
      <c r="N6" s="122">
        <v>0</v>
      </c>
      <c r="O6" s="158">
        <v>0</v>
      </c>
      <c r="P6" s="159">
        <v>0</v>
      </c>
      <c r="Q6" s="136">
        <f t="shared" ref="Q6:Q8" si="1">P6+O6+N6+M6+C6+D6+E6</f>
        <v>0</v>
      </c>
      <c r="R6" s="122">
        <f t="shared" ref="R6:S6" si="2">Q6*1.02</f>
        <v>0</v>
      </c>
      <c r="S6" s="122">
        <f t="shared" si="2"/>
        <v>0</v>
      </c>
      <c r="T6" s="154">
        <f>SUM(H6:P6)</f>
        <v>0</v>
      </c>
      <c r="U6" s="94">
        <v>0.47</v>
      </c>
      <c r="V6" s="95">
        <v>0.47</v>
      </c>
      <c r="W6" s="96">
        <v>0</v>
      </c>
    </row>
    <row r="7" spans="1:23" ht="125.25" customHeight="1" x14ac:dyDescent="0.25">
      <c r="A7" s="1">
        <v>40613</v>
      </c>
      <c r="B7" s="24" t="s">
        <v>82</v>
      </c>
      <c r="C7" s="122">
        <v>0</v>
      </c>
      <c r="D7" s="122">
        <v>0</v>
      </c>
      <c r="E7" s="83">
        <f t="shared" si="0"/>
        <v>7</v>
      </c>
      <c r="F7" s="122">
        <v>0</v>
      </c>
      <c r="G7" s="122">
        <v>0</v>
      </c>
      <c r="H7" s="122">
        <v>0</v>
      </c>
      <c r="I7" s="122">
        <v>0</v>
      </c>
      <c r="J7" s="122">
        <v>7</v>
      </c>
      <c r="K7" s="122">
        <v>0</v>
      </c>
      <c r="L7" s="122">
        <v>0</v>
      </c>
      <c r="M7" s="122">
        <v>0</v>
      </c>
      <c r="N7" s="122">
        <v>0</v>
      </c>
      <c r="O7" s="158">
        <v>0</v>
      </c>
      <c r="P7" s="159">
        <v>0</v>
      </c>
      <c r="Q7" s="136">
        <f t="shared" si="1"/>
        <v>7</v>
      </c>
      <c r="R7" s="122">
        <f t="shared" ref="R7:S7" si="3">Q7*1.02</f>
        <v>7.1400000000000006</v>
      </c>
      <c r="S7" s="122">
        <f t="shared" si="3"/>
        <v>7.2828000000000008</v>
      </c>
      <c r="T7" s="154">
        <v>7</v>
      </c>
      <c r="U7" s="94">
        <v>3.33</v>
      </c>
      <c r="V7" s="95">
        <v>3.33</v>
      </c>
      <c r="W7" s="96">
        <v>8.8800000000000008</v>
      </c>
    </row>
    <row r="8" spans="1:23" ht="39" thickBot="1" x14ac:dyDescent="0.3">
      <c r="A8" s="3">
        <v>40644</v>
      </c>
      <c r="B8" s="25" t="s">
        <v>83</v>
      </c>
      <c r="C8" s="128">
        <v>0.74099999999999999</v>
      </c>
      <c r="D8" s="128">
        <v>0.25900000000000001</v>
      </c>
      <c r="E8" s="83">
        <f t="shared" si="0"/>
        <v>2</v>
      </c>
      <c r="F8" s="128">
        <v>0</v>
      </c>
      <c r="G8" s="128">
        <v>0</v>
      </c>
      <c r="H8" s="128">
        <v>2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8">
        <v>0</v>
      </c>
      <c r="O8" s="184">
        <v>8</v>
      </c>
      <c r="P8" s="185">
        <v>0</v>
      </c>
      <c r="Q8" s="136">
        <f t="shared" si="1"/>
        <v>11</v>
      </c>
      <c r="R8" s="122">
        <f t="shared" ref="R8:S9" si="4">Q8*1.02</f>
        <v>11.22</v>
      </c>
      <c r="S8" s="122">
        <f t="shared" si="4"/>
        <v>11.444400000000002</v>
      </c>
      <c r="T8" s="163">
        <v>10</v>
      </c>
      <c r="U8" s="98">
        <v>11.63</v>
      </c>
      <c r="V8" s="99">
        <v>11.63</v>
      </c>
      <c r="W8" s="100">
        <v>3</v>
      </c>
    </row>
    <row r="9" spans="1:23" ht="39" thickBot="1" x14ac:dyDescent="0.3">
      <c r="A9" s="5">
        <v>11</v>
      </c>
      <c r="B9" s="26" t="s">
        <v>80</v>
      </c>
      <c r="C9" s="88">
        <f t="shared" ref="C9:P9" si="5">SUM(C2:C8)</f>
        <v>17.920999999999999</v>
      </c>
      <c r="D9" s="88">
        <f t="shared" si="5"/>
        <v>6.2590000000000003</v>
      </c>
      <c r="E9" s="88">
        <f t="shared" si="5"/>
        <v>11.27</v>
      </c>
      <c r="F9" s="88">
        <f t="shared" si="5"/>
        <v>0</v>
      </c>
      <c r="G9" s="88">
        <f t="shared" si="5"/>
        <v>0.3</v>
      </c>
      <c r="H9" s="88">
        <f t="shared" si="5"/>
        <v>2.33</v>
      </c>
      <c r="I9" s="88">
        <f t="shared" si="5"/>
        <v>0</v>
      </c>
      <c r="J9" s="88">
        <f t="shared" si="5"/>
        <v>7</v>
      </c>
      <c r="K9" s="88">
        <f t="shared" si="5"/>
        <v>0</v>
      </c>
      <c r="L9" s="88">
        <f t="shared" si="5"/>
        <v>1.64</v>
      </c>
      <c r="M9" s="88">
        <f t="shared" si="5"/>
        <v>0.1</v>
      </c>
      <c r="N9" s="88">
        <f t="shared" si="5"/>
        <v>0</v>
      </c>
      <c r="O9" s="131">
        <f t="shared" si="5"/>
        <v>8</v>
      </c>
      <c r="P9" s="132">
        <f t="shared" si="5"/>
        <v>0</v>
      </c>
      <c r="Q9" s="137">
        <f>SUM(Q5:Q8)</f>
        <v>43.55</v>
      </c>
      <c r="R9" s="88">
        <f>SUM(R5:R8)</f>
        <v>44.420999999999999</v>
      </c>
      <c r="S9" s="88">
        <f>SUM(S5:S8)</f>
        <v>45.309420000000003</v>
      </c>
      <c r="T9" s="88">
        <f>SUM(T2:T8)</f>
        <v>42.56</v>
      </c>
      <c r="U9" s="82">
        <v>68.7</v>
      </c>
      <c r="V9" s="101">
        <f>SUM(V5:V8)</f>
        <v>68.7</v>
      </c>
      <c r="W9" s="102">
        <f>SUM(W5:W8)</f>
        <v>57.57</v>
      </c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W16"/>
  <sheetViews>
    <sheetView workbookViewId="0">
      <selection activeCell="Q5" sqref="Q5"/>
    </sheetView>
  </sheetViews>
  <sheetFormatPr defaultRowHeight="15" x14ac:dyDescent="0.25"/>
  <sheetData>
    <row r="1" spans="1:23" ht="15" customHeight="1" x14ac:dyDescent="0.25">
      <c r="A1" s="54" t="s">
        <v>0</v>
      </c>
      <c r="B1" s="57" t="s">
        <v>1</v>
      </c>
      <c r="C1" s="38" t="s">
        <v>96</v>
      </c>
      <c r="D1" s="38" t="s">
        <v>97</v>
      </c>
      <c r="E1" s="38" t="s">
        <v>98</v>
      </c>
      <c r="F1" s="38" t="s">
        <v>99</v>
      </c>
      <c r="G1" s="38" t="s">
        <v>100</v>
      </c>
      <c r="H1" s="38" t="s">
        <v>101</v>
      </c>
      <c r="I1" s="38" t="s">
        <v>102</v>
      </c>
      <c r="J1" s="38" t="s">
        <v>103</v>
      </c>
      <c r="K1" s="38" t="s">
        <v>104</v>
      </c>
      <c r="L1" s="38" t="s">
        <v>105</v>
      </c>
      <c r="M1" s="38" t="s">
        <v>106</v>
      </c>
      <c r="N1" s="38" t="s">
        <v>107</v>
      </c>
      <c r="O1" s="108" t="s">
        <v>108</v>
      </c>
      <c r="P1" s="114" t="s">
        <v>109</v>
      </c>
      <c r="Q1" s="44" t="s">
        <v>127</v>
      </c>
      <c r="R1" s="47">
        <v>2018</v>
      </c>
      <c r="S1" s="47">
        <v>2019</v>
      </c>
      <c r="T1" s="41" t="s">
        <v>123</v>
      </c>
      <c r="U1" s="47" t="s">
        <v>124</v>
      </c>
      <c r="V1" s="35" t="s">
        <v>125</v>
      </c>
      <c r="W1" s="35" t="s">
        <v>126</v>
      </c>
    </row>
    <row r="2" spans="1:23" x14ac:dyDescent="0.25">
      <c r="A2" s="55"/>
      <c r="B2" s="5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109"/>
      <c r="P2" s="115"/>
      <c r="Q2" s="45"/>
      <c r="R2" s="48"/>
      <c r="S2" s="48"/>
      <c r="T2" s="42"/>
      <c r="U2" s="48"/>
      <c r="V2" s="36"/>
      <c r="W2" s="36"/>
    </row>
    <row r="3" spans="1:23" x14ac:dyDescent="0.25">
      <c r="A3" s="55"/>
      <c r="B3" s="5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09"/>
      <c r="P3" s="115"/>
      <c r="Q3" s="45"/>
      <c r="R3" s="48"/>
      <c r="S3" s="48"/>
      <c r="T3" s="42"/>
      <c r="U3" s="48"/>
      <c r="V3" s="36"/>
      <c r="W3" s="36"/>
    </row>
    <row r="4" spans="1:23" ht="42" customHeight="1" thickBot="1" x14ac:dyDescent="0.3">
      <c r="A4" s="56"/>
      <c r="B4" s="5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110"/>
      <c r="P4" s="116"/>
      <c r="Q4" s="46"/>
      <c r="R4" s="49"/>
      <c r="S4" s="49"/>
      <c r="T4" s="43"/>
      <c r="U4" s="49"/>
      <c r="V4" s="37"/>
      <c r="W4" s="37"/>
    </row>
    <row r="5" spans="1:23" ht="24" x14ac:dyDescent="0.25">
      <c r="A5" s="2">
        <v>40555</v>
      </c>
      <c r="B5" s="27" t="s">
        <v>85</v>
      </c>
      <c r="C5" s="268">
        <v>0</v>
      </c>
      <c r="D5" s="268">
        <v>0</v>
      </c>
      <c r="E5" s="268">
        <v>0</v>
      </c>
      <c r="F5" s="268">
        <v>0</v>
      </c>
      <c r="G5" s="268">
        <v>0</v>
      </c>
      <c r="H5" s="268">
        <v>0</v>
      </c>
      <c r="I5" s="268">
        <v>0</v>
      </c>
      <c r="J5" s="268">
        <v>0</v>
      </c>
      <c r="K5" s="268">
        <v>0</v>
      </c>
      <c r="L5" s="268">
        <v>0</v>
      </c>
      <c r="M5" s="268">
        <v>0.66</v>
      </c>
      <c r="N5" s="268">
        <v>0</v>
      </c>
      <c r="O5" s="311">
        <v>0</v>
      </c>
      <c r="P5" s="271">
        <v>0</v>
      </c>
      <c r="Q5" s="296">
        <f>P5+O5+N5+M5+C5+D5+E5</f>
        <v>0.66</v>
      </c>
      <c r="R5" s="275">
        <v>0.66</v>
      </c>
      <c r="S5" s="275">
        <v>0.66</v>
      </c>
      <c r="T5" s="268">
        <v>0.66</v>
      </c>
      <c r="U5" s="272">
        <v>0.66</v>
      </c>
      <c r="V5" s="297">
        <v>3.94</v>
      </c>
      <c r="W5" s="274">
        <v>0.88</v>
      </c>
    </row>
    <row r="6" spans="1:23" ht="36" x14ac:dyDescent="0.25">
      <c r="A6" s="1">
        <v>40586</v>
      </c>
      <c r="B6" s="28" t="s">
        <v>86</v>
      </c>
      <c r="C6" s="268">
        <v>0</v>
      </c>
      <c r="D6" s="268">
        <v>0</v>
      </c>
      <c r="E6" s="268">
        <v>0</v>
      </c>
      <c r="F6" s="268">
        <v>0</v>
      </c>
      <c r="G6" s="268">
        <v>0</v>
      </c>
      <c r="H6" s="268">
        <v>0</v>
      </c>
      <c r="I6" s="268">
        <v>0</v>
      </c>
      <c r="J6" s="268">
        <v>0</v>
      </c>
      <c r="K6" s="268">
        <v>0</v>
      </c>
      <c r="L6" s="268">
        <v>0</v>
      </c>
      <c r="M6" s="275">
        <v>0</v>
      </c>
      <c r="N6" s="268">
        <v>0</v>
      </c>
      <c r="O6" s="311">
        <v>0</v>
      </c>
      <c r="P6" s="271">
        <v>0</v>
      </c>
      <c r="Q6" s="296">
        <f>P6+O6+N6+M6+C6+D6+E6</f>
        <v>0</v>
      </c>
      <c r="R6" s="275">
        <f t="shared" ref="R6:S6" si="0">Q6*1.02</f>
        <v>0</v>
      </c>
      <c r="S6" s="275">
        <f t="shared" si="0"/>
        <v>0</v>
      </c>
      <c r="T6" s="275">
        <v>0</v>
      </c>
      <c r="U6" s="279">
        <v>0.15</v>
      </c>
      <c r="V6" s="298">
        <v>0</v>
      </c>
      <c r="W6" s="281">
        <v>0</v>
      </c>
    </row>
    <row r="7" spans="1:23" ht="36" x14ac:dyDescent="0.25">
      <c r="A7" s="1">
        <v>40614</v>
      </c>
      <c r="B7" s="28" t="s">
        <v>87</v>
      </c>
      <c r="C7" s="268">
        <v>0</v>
      </c>
      <c r="D7" s="268">
        <v>0</v>
      </c>
      <c r="E7" s="268">
        <v>0</v>
      </c>
      <c r="F7" s="268">
        <v>0</v>
      </c>
      <c r="G7" s="268">
        <v>0</v>
      </c>
      <c r="H7" s="268">
        <v>0</v>
      </c>
      <c r="I7" s="268">
        <v>0</v>
      </c>
      <c r="J7" s="268">
        <v>0</v>
      </c>
      <c r="K7" s="268">
        <v>0</v>
      </c>
      <c r="L7" s="268">
        <v>0</v>
      </c>
      <c r="M7" s="275">
        <v>0.4</v>
      </c>
      <c r="N7" s="268">
        <v>0</v>
      </c>
      <c r="O7" s="311">
        <v>0</v>
      </c>
      <c r="P7" s="271">
        <v>0</v>
      </c>
      <c r="Q7" s="296">
        <f>P7+O7+N7+M7+C7+D7+E7</f>
        <v>0.4</v>
      </c>
      <c r="R7" s="275">
        <v>0.4</v>
      </c>
      <c r="S7" s="275">
        <v>0.4</v>
      </c>
      <c r="T7" s="275">
        <v>0.4</v>
      </c>
      <c r="U7" s="279">
        <v>0.4</v>
      </c>
      <c r="V7" s="298">
        <v>0.31</v>
      </c>
      <c r="W7" s="281">
        <v>0.27</v>
      </c>
    </row>
    <row r="8" spans="1:23" ht="84" x14ac:dyDescent="0.25">
      <c r="A8" s="1">
        <v>40645</v>
      </c>
      <c r="B8" s="28" t="s">
        <v>120</v>
      </c>
      <c r="C8" s="299">
        <v>0</v>
      </c>
      <c r="D8" s="299">
        <v>0</v>
      </c>
      <c r="E8" s="299">
        <v>0</v>
      </c>
      <c r="F8" s="299">
        <v>0</v>
      </c>
      <c r="G8" s="299">
        <v>0</v>
      </c>
      <c r="H8" s="299">
        <v>0</v>
      </c>
      <c r="I8" s="299">
        <v>0</v>
      </c>
      <c r="J8" s="299">
        <v>0</v>
      </c>
      <c r="K8" s="299">
        <v>0</v>
      </c>
      <c r="L8" s="299">
        <v>0</v>
      </c>
      <c r="M8" s="300">
        <v>57.5</v>
      </c>
      <c r="N8" s="299">
        <v>0</v>
      </c>
      <c r="O8" s="311">
        <v>0</v>
      </c>
      <c r="P8" s="271">
        <v>0</v>
      </c>
      <c r="Q8" s="296">
        <f>P8+O8+N8+M8+C8+D8+E8</f>
        <v>57.5</v>
      </c>
      <c r="R8" s="275">
        <f t="shared" ref="R8:S8" si="1">Q8*1.02</f>
        <v>58.65</v>
      </c>
      <c r="S8" s="275">
        <f t="shared" si="1"/>
        <v>59.823</v>
      </c>
      <c r="T8" s="300">
        <v>50.7</v>
      </c>
      <c r="U8" s="301">
        <v>42.25</v>
      </c>
      <c r="V8" s="302">
        <v>42.25</v>
      </c>
      <c r="W8" s="281">
        <v>46.75</v>
      </c>
    </row>
    <row r="9" spans="1:23" ht="60" x14ac:dyDescent="0.25">
      <c r="A9" s="1">
        <v>40675</v>
      </c>
      <c r="B9" s="28" t="s">
        <v>88</v>
      </c>
      <c r="C9" s="268">
        <v>0</v>
      </c>
      <c r="D9" s="268">
        <v>0</v>
      </c>
      <c r="E9" s="268">
        <v>0</v>
      </c>
      <c r="F9" s="268">
        <v>0</v>
      </c>
      <c r="G9" s="268">
        <v>0</v>
      </c>
      <c r="H9" s="268">
        <v>0</v>
      </c>
      <c r="I9" s="268">
        <v>0</v>
      </c>
      <c r="J9" s="268">
        <v>0</v>
      </c>
      <c r="K9" s="268">
        <v>0</v>
      </c>
      <c r="L9" s="268">
        <v>0</v>
      </c>
      <c r="M9" s="275">
        <v>1</v>
      </c>
      <c r="N9" s="268">
        <v>0</v>
      </c>
      <c r="O9" s="311">
        <v>0</v>
      </c>
      <c r="P9" s="271">
        <v>0</v>
      </c>
      <c r="Q9" s="296">
        <f>P9+O9+N9+M9+C9+D9+E9</f>
        <v>1</v>
      </c>
      <c r="R9" s="275">
        <f t="shared" ref="R9:S9" si="2">Q9*1.02</f>
        <v>1.02</v>
      </c>
      <c r="S9" s="275">
        <f t="shared" si="2"/>
        <v>1.0404</v>
      </c>
      <c r="T9" s="278">
        <v>1.5</v>
      </c>
      <c r="U9" s="279">
        <v>0.84</v>
      </c>
      <c r="V9" s="298">
        <v>0.84</v>
      </c>
      <c r="W9" s="281">
        <v>0.87</v>
      </c>
    </row>
    <row r="10" spans="1:23" ht="24" x14ac:dyDescent="0.25">
      <c r="A10" s="1">
        <v>40706</v>
      </c>
      <c r="B10" s="28" t="s">
        <v>121</v>
      </c>
      <c r="C10" s="275">
        <v>0</v>
      </c>
      <c r="D10" s="275">
        <v>0.16</v>
      </c>
      <c r="E10" s="275">
        <f t="shared" ref="E10:E15" si="3">SUM(F10:L10)</f>
        <v>2.5499999999999998</v>
      </c>
      <c r="F10" s="275">
        <v>0</v>
      </c>
      <c r="G10" s="275">
        <v>0</v>
      </c>
      <c r="H10" s="275">
        <v>0.05</v>
      </c>
      <c r="I10" s="275">
        <v>0</v>
      </c>
      <c r="J10" s="275">
        <v>0</v>
      </c>
      <c r="K10" s="275">
        <v>1.7</v>
      </c>
      <c r="L10" s="275">
        <v>0.8</v>
      </c>
      <c r="M10" s="275">
        <v>1.2</v>
      </c>
      <c r="N10" s="268">
        <v>0</v>
      </c>
      <c r="O10" s="311">
        <v>12</v>
      </c>
      <c r="P10" s="271">
        <v>0</v>
      </c>
      <c r="Q10" s="296">
        <f>P10+O10+N10+M10+C10+D10+E10</f>
        <v>15.91</v>
      </c>
      <c r="R10" s="275">
        <f t="shared" ref="R10:S10" si="4">Q10*1.02</f>
        <v>16.228200000000001</v>
      </c>
      <c r="S10" s="275">
        <f t="shared" si="4"/>
        <v>16.552764</v>
      </c>
      <c r="T10" s="278">
        <v>5.04</v>
      </c>
      <c r="U10" s="279">
        <v>2.66</v>
      </c>
      <c r="V10" s="298">
        <v>2.66</v>
      </c>
      <c r="W10" s="281">
        <v>2.76</v>
      </c>
    </row>
    <row r="11" spans="1:23" ht="60" x14ac:dyDescent="0.25">
      <c r="A11" s="1">
        <v>40736</v>
      </c>
      <c r="B11" s="28" t="s">
        <v>89</v>
      </c>
      <c r="C11" s="268">
        <v>0</v>
      </c>
      <c r="D11" s="268">
        <v>0</v>
      </c>
      <c r="E11" s="275">
        <f t="shared" si="3"/>
        <v>0</v>
      </c>
      <c r="F11" s="268">
        <v>0</v>
      </c>
      <c r="G11" s="268">
        <v>0</v>
      </c>
      <c r="H11" s="268">
        <v>0</v>
      </c>
      <c r="I11" s="268">
        <v>0</v>
      </c>
      <c r="J11" s="268">
        <v>0</v>
      </c>
      <c r="K11" s="268">
        <v>0</v>
      </c>
      <c r="L11" s="268">
        <v>0</v>
      </c>
      <c r="M11" s="275">
        <v>0</v>
      </c>
      <c r="N11" s="268">
        <v>0</v>
      </c>
      <c r="O11" s="311">
        <v>0</v>
      </c>
      <c r="P11" s="271">
        <v>0</v>
      </c>
      <c r="Q11" s="296">
        <f>P11+O11+N11+M11+C11+D11+E11</f>
        <v>0</v>
      </c>
      <c r="R11" s="275">
        <f t="shared" ref="R11:S11" si="5">Q11*1.02</f>
        <v>0</v>
      </c>
      <c r="S11" s="275">
        <f t="shared" si="5"/>
        <v>0</v>
      </c>
      <c r="T11" s="278">
        <v>0</v>
      </c>
      <c r="U11" s="279">
        <v>0</v>
      </c>
      <c r="V11" s="298">
        <v>0</v>
      </c>
      <c r="W11" s="281">
        <v>0</v>
      </c>
    </row>
    <row r="12" spans="1:23" ht="84" x14ac:dyDescent="0.25">
      <c r="A12" s="1">
        <v>40767</v>
      </c>
      <c r="B12" s="28" t="s">
        <v>90</v>
      </c>
      <c r="C12" s="268">
        <v>0</v>
      </c>
      <c r="D12" s="268">
        <v>0</v>
      </c>
      <c r="E12" s="275">
        <f t="shared" si="3"/>
        <v>0</v>
      </c>
      <c r="F12" s="268">
        <v>0</v>
      </c>
      <c r="G12" s="268">
        <v>0</v>
      </c>
      <c r="H12" s="268">
        <v>0</v>
      </c>
      <c r="I12" s="268">
        <v>0</v>
      </c>
      <c r="J12" s="268">
        <v>0</v>
      </c>
      <c r="K12" s="268">
        <v>0</v>
      </c>
      <c r="L12" s="268">
        <v>0</v>
      </c>
      <c r="M12" s="275">
        <v>152.63999999999999</v>
      </c>
      <c r="N12" s="268">
        <v>0</v>
      </c>
      <c r="O12" s="311">
        <v>0</v>
      </c>
      <c r="P12" s="271">
        <v>0</v>
      </c>
      <c r="Q12" s="296">
        <f>P12+O12+N12+M12+C12+D12+E12</f>
        <v>152.63999999999999</v>
      </c>
      <c r="R12" s="275">
        <f t="shared" ref="R12:S12" si="6">Q12*1.02</f>
        <v>155.69279999999998</v>
      </c>
      <c r="S12" s="275">
        <f t="shared" si="6"/>
        <v>158.80665599999998</v>
      </c>
      <c r="T12" s="278">
        <v>0</v>
      </c>
      <c r="U12" s="279">
        <v>201.9</v>
      </c>
      <c r="V12" s="298">
        <v>201.9</v>
      </c>
      <c r="W12" s="281">
        <v>195.87</v>
      </c>
    </row>
    <row r="13" spans="1:23" ht="36" x14ac:dyDescent="0.25">
      <c r="A13" s="1">
        <v>40798</v>
      </c>
      <c r="B13" s="28" t="s">
        <v>91</v>
      </c>
      <c r="C13" s="275">
        <f>32+25</f>
        <v>57</v>
      </c>
      <c r="D13" s="275">
        <f>11.5+8.8</f>
        <v>20.3</v>
      </c>
      <c r="E13" s="275">
        <f t="shared" si="3"/>
        <v>4.6999999999999993</v>
      </c>
      <c r="F13" s="275">
        <v>0</v>
      </c>
      <c r="G13" s="275">
        <v>1</v>
      </c>
      <c r="H13" s="275">
        <v>1.4</v>
      </c>
      <c r="I13" s="275">
        <v>0</v>
      </c>
      <c r="J13" s="275">
        <v>0</v>
      </c>
      <c r="K13" s="275">
        <v>0</v>
      </c>
      <c r="L13" s="275">
        <v>2.2999999999999998</v>
      </c>
      <c r="M13" s="275">
        <v>0.3</v>
      </c>
      <c r="N13" s="268">
        <v>0</v>
      </c>
      <c r="O13" s="311">
        <v>0</v>
      </c>
      <c r="P13" s="271">
        <v>0</v>
      </c>
      <c r="Q13" s="296">
        <f>P13+O13+N13+M13+C13+D13+E13</f>
        <v>82.3</v>
      </c>
      <c r="R13" s="275">
        <f t="shared" ref="R13:S13" si="7">Q13*1.02</f>
        <v>83.945999999999998</v>
      </c>
      <c r="S13" s="275">
        <f t="shared" si="7"/>
        <v>85.624920000000003</v>
      </c>
      <c r="T13" s="278">
        <v>64.16</v>
      </c>
      <c r="U13" s="279">
        <v>65.64</v>
      </c>
      <c r="V13" s="298">
        <v>65.64</v>
      </c>
      <c r="W13" s="281">
        <v>78.19</v>
      </c>
    </row>
    <row r="14" spans="1:23" ht="24.75" thickBot="1" x14ac:dyDescent="0.3">
      <c r="A14" s="3">
        <v>40828</v>
      </c>
      <c r="B14" s="29" t="s">
        <v>92</v>
      </c>
      <c r="C14" s="303">
        <v>0</v>
      </c>
      <c r="D14" s="303">
        <v>0</v>
      </c>
      <c r="E14" s="282">
        <f t="shared" si="3"/>
        <v>0</v>
      </c>
      <c r="F14" s="303">
        <v>0</v>
      </c>
      <c r="G14" s="303">
        <v>0</v>
      </c>
      <c r="H14" s="303">
        <v>0</v>
      </c>
      <c r="I14" s="303">
        <v>0</v>
      </c>
      <c r="J14" s="303">
        <v>0</v>
      </c>
      <c r="K14" s="303">
        <v>0</v>
      </c>
      <c r="L14" s="303">
        <v>0</v>
      </c>
      <c r="M14" s="282">
        <v>9</v>
      </c>
      <c r="N14" s="303">
        <v>0</v>
      </c>
      <c r="O14" s="312">
        <v>0</v>
      </c>
      <c r="P14" s="310">
        <v>0</v>
      </c>
      <c r="Q14" s="296">
        <f>P14+O14+N14+M14+C14+D14+E14</f>
        <v>9</v>
      </c>
      <c r="R14" s="282">
        <v>9</v>
      </c>
      <c r="S14" s="282">
        <v>9</v>
      </c>
      <c r="T14" s="285">
        <v>0</v>
      </c>
      <c r="U14" s="286">
        <v>5.98</v>
      </c>
      <c r="V14" s="304">
        <v>5.98</v>
      </c>
      <c r="W14" s="288">
        <v>9.66</v>
      </c>
    </row>
    <row r="15" spans="1:23" ht="57" thickBot="1" x14ac:dyDescent="0.3">
      <c r="A15" s="16">
        <v>12</v>
      </c>
      <c r="B15" s="14" t="s">
        <v>84</v>
      </c>
      <c r="C15" s="289">
        <f>SUM(C5:C14)</f>
        <v>57</v>
      </c>
      <c r="D15" s="305">
        <f t="shared" ref="D15:P15" si="8">SUM(D2:D14)</f>
        <v>20.46</v>
      </c>
      <c r="E15" s="289">
        <f t="shared" si="3"/>
        <v>7.25</v>
      </c>
      <c r="F15" s="306">
        <f t="shared" si="8"/>
        <v>0</v>
      </c>
      <c r="G15" s="289">
        <f t="shared" si="8"/>
        <v>1</v>
      </c>
      <c r="H15" s="289">
        <f t="shared" si="8"/>
        <v>1.45</v>
      </c>
      <c r="I15" s="289">
        <f t="shared" si="8"/>
        <v>0</v>
      </c>
      <c r="J15" s="289">
        <f t="shared" si="8"/>
        <v>0</v>
      </c>
      <c r="K15" s="289">
        <f t="shared" si="8"/>
        <v>1.7</v>
      </c>
      <c r="L15" s="289">
        <f t="shared" si="8"/>
        <v>3.0999999999999996</v>
      </c>
      <c r="M15" s="289">
        <f t="shared" si="8"/>
        <v>222.7</v>
      </c>
      <c r="N15" s="289">
        <f t="shared" si="8"/>
        <v>0</v>
      </c>
      <c r="O15" s="290">
        <f t="shared" si="8"/>
        <v>12</v>
      </c>
      <c r="P15" s="291">
        <f t="shared" si="8"/>
        <v>0</v>
      </c>
      <c r="Q15" s="292">
        <f>SUM(Q5:Q14)</f>
        <v>319.40999999999997</v>
      </c>
      <c r="R15" s="289">
        <f>SUM(R5:R14)</f>
        <v>325.59699999999998</v>
      </c>
      <c r="S15" s="289">
        <f>SUM(S5:S14)</f>
        <v>331.90773999999999</v>
      </c>
      <c r="T15" s="289">
        <f>SUM(T2:T14)</f>
        <v>122.46000000000001</v>
      </c>
      <c r="U15" s="307">
        <f>SUM(U5:U14)</f>
        <v>320.48</v>
      </c>
      <c r="V15" s="308">
        <f>SUM(V5:V14)</f>
        <v>323.52000000000004</v>
      </c>
      <c r="W15" s="309">
        <f>SUM(W5:W14)</f>
        <v>335.25000000000006</v>
      </c>
    </row>
    <row r="16" spans="1:23" x14ac:dyDescent="0.25">
      <c r="U16" s="33"/>
      <c r="V16" s="33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workbookViewId="0">
      <selection activeCell="Q5" sqref="Q5"/>
    </sheetView>
  </sheetViews>
  <sheetFormatPr defaultRowHeight="15" x14ac:dyDescent="0.25"/>
  <cols>
    <col min="4" max="4" width="7.7109375" customWidth="1"/>
    <col min="5" max="5" width="8.85546875" customWidth="1"/>
    <col min="6" max="6" width="7.28515625" customWidth="1"/>
    <col min="12" max="12" width="6.5703125" customWidth="1"/>
    <col min="14" max="14" width="7.5703125" customWidth="1"/>
    <col min="15" max="15" width="6.85546875" customWidth="1"/>
    <col min="16" max="16" width="8.140625" customWidth="1"/>
  </cols>
  <sheetData>
    <row r="1" spans="1:23" ht="15" customHeight="1" x14ac:dyDescent="0.25">
      <c r="A1" s="54" t="s">
        <v>0</v>
      </c>
      <c r="B1" s="57" t="s">
        <v>1</v>
      </c>
      <c r="C1" s="38" t="s">
        <v>96</v>
      </c>
      <c r="D1" s="38" t="s">
        <v>97</v>
      </c>
      <c r="E1" s="38" t="s">
        <v>98</v>
      </c>
      <c r="F1" s="38" t="s">
        <v>99</v>
      </c>
      <c r="G1" s="38" t="s">
        <v>100</v>
      </c>
      <c r="H1" s="38" t="s">
        <v>101</v>
      </c>
      <c r="I1" s="38" t="s">
        <v>102</v>
      </c>
      <c r="J1" s="38" t="s">
        <v>103</v>
      </c>
      <c r="K1" s="38" t="s">
        <v>104</v>
      </c>
      <c r="L1" s="38" t="s">
        <v>105</v>
      </c>
      <c r="M1" s="38" t="s">
        <v>106</v>
      </c>
      <c r="N1" s="38" t="s">
        <v>107</v>
      </c>
      <c r="O1" s="108" t="s">
        <v>108</v>
      </c>
      <c r="P1" s="114" t="s">
        <v>109</v>
      </c>
      <c r="Q1" s="44" t="s">
        <v>127</v>
      </c>
      <c r="R1" s="47">
        <v>2018</v>
      </c>
      <c r="S1" s="47">
        <v>2019</v>
      </c>
      <c r="T1" s="41" t="s">
        <v>123</v>
      </c>
      <c r="U1" s="47" t="s">
        <v>124</v>
      </c>
      <c r="V1" s="35" t="s">
        <v>125</v>
      </c>
      <c r="W1" s="35" t="s">
        <v>126</v>
      </c>
    </row>
    <row r="2" spans="1:23" x14ac:dyDescent="0.25">
      <c r="A2" s="55"/>
      <c r="B2" s="5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109"/>
      <c r="P2" s="115"/>
      <c r="Q2" s="45"/>
      <c r="R2" s="48"/>
      <c r="S2" s="48"/>
      <c r="T2" s="42"/>
      <c r="U2" s="48"/>
      <c r="V2" s="36"/>
      <c r="W2" s="36"/>
    </row>
    <row r="3" spans="1:23" x14ac:dyDescent="0.25">
      <c r="A3" s="55"/>
      <c r="B3" s="5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09"/>
      <c r="P3" s="115"/>
      <c r="Q3" s="45"/>
      <c r="R3" s="48"/>
      <c r="S3" s="48"/>
      <c r="T3" s="42"/>
      <c r="U3" s="48"/>
      <c r="V3" s="36"/>
      <c r="W3" s="36"/>
    </row>
    <row r="4" spans="1:23" ht="42.75" customHeight="1" thickBot="1" x14ac:dyDescent="0.3">
      <c r="A4" s="56"/>
      <c r="B4" s="5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110"/>
      <c r="P4" s="116"/>
      <c r="Q4" s="46"/>
      <c r="R4" s="49"/>
      <c r="S4" s="49"/>
      <c r="T4" s="43"/>
      <c r="U4" s="49"/>
      <c r="V4" s="37"/>
      <c r="W4" s="37"/>
    </row>
    <row r="5" spans="1:23" ht="24" x14ac:dyDescent="0.25">
      <c r="A5" s="2">
        <v>40556</v>
      </c>
      <c r="B5" s="27" t="s">
        <v>94</v>
      </c>
      <c r="C5" s="268">
        <v>245</v>
      </c>
      <c r="D5" s="268">
        <v>90.9</v>
      </c>
      <c r="E5" s="268">
        <f>SUM(F5:L5)</f>
        <v>118.85</v>
      </c>
      <c r="F5" s="268">
        <v>0.05</v>
      </c>
      <c r="G5" s="268">
        <v>45</v>
      </c>
      <c r="H5" s="268">
        <v>20.5</v>
      </c>
      <c r="I5" s="268">
        <v>0</v>
      </c>
      <c r="J5" s="268">
        <v>5</v>
      </c>
      <c r="K5" s="269">
        <v>2.2999999999999998</v>
      </c>
      <c r="L5" s="268">
        <v>46</v>
      </c>
      <c r="M5" s="268">
        <v>1</v>
      </c>
      <c r="N5" s="268">
        <v>0</v>
      </c>
      <c r="O5" s="270">
        <v>16.649999999999999</v>
      </c>
      <c r="P5" s="271">
        <v>0</v>
      </c>
      <c r="Q5" s="136">
        <f>P5+O5+N5+M5+C5+D5+E5</f>
        <v>472.4</v>
      </c>
      <c r="R5" s="268">
        <f>Q5*1.02</f>
        <v>481.84800000000001</v>
      </c>
      <c r="S5" s="268">
        <f>R5*1.02</f>
        <v>491.48496</v>
      </c>
      <c r="T5" s="269">
        <v>477.99</v>
      </c>
      <c r="U5" s="272">
        <v>481.91</v>
      </c>
      <c r="V5" s="273">
        <v>526.24</v>
      </c>
      <c r="W5" s="274">
        <v>416.64</v>
      </c>
    </row>
    <row r="6" spans="1:23" ht="24" x14ac:dyDescent="0.25">
      <c r="A6" s="1">
        <v>40587</v>
      </c>
      <c r="B6" s="28" t="s">
        <v>95</v>
      </c>
      <c r="C6" s="275">
        <v>75</v>
      </c>
      <c r="D6" s="275">
        <v>28.5</v>
      </c>
      <c r="E6" s="275">
        <f>SUM(F6:L6)</f>
        <v>10.6</v>
      </c>
      <c r="F6" s="275">
        <v>0</v>
      </c>
      <c r="G6" s="275">
        <v>5</v>
      </c>
      <c r="H6" s="275">
        <v>2.2000000000000002</v>
      </c>
      <c r="I6" s="275">
        <v>0</v>
      </c>
      <c r="J6" s="275">
        <v>0</v>
      </c>
      <c r="K6" s="275">
        <v>0</v>
      </c>
      <c r="L6" s="275">
        <v>3.4</v>
      </c>
      <c r="M6" s="275">
        <v>0.2</v>
      </c>
      <c r="N6" s="275">
        <v>0</v>
      </c>
      <c r="O6" s="276">
        <v>0</v>
      </c>
      <c r="P6" s="277">
        <v>0</v>
      </c>
      <c r="Q6" s="136">
        <f>P6+O6+N6+M6+C6+D6+E6</f>
        <v>114.3</v>
      </c>
      <c r="R6" s="268">
        <f t="shared" ref="R6:S6" si="0">Q6*1.02</f>
        <v>116.586</v>
      </c>
      <c r="S6" s="268">
        <f t="shared" si="0"/>
        <v>118.91772</v>
      </c>
      <c r="T6" s="278">
        <v>93.1</v>
      </c>
      <c r="U6" s="279">
        <v>81.819999999999993</v>
      </c>
      <c r="V6" s="280">
        <v>75.959999999999994</v>
      </c>
      <c r="W6" s="281">
        <v>86.11</v>
      </c>
    </row>
    <row r="7" spans="1:23" ht="36.75" thickBot="1" x14ac:dyDescent="0.3">
      <c r="A7" s="3">
        <v>40615</v>
      </c>
      <c r="B7" s="29" t="s">
        <v>133</v>
      </c>
      <c r="C7" s="282">
        <v>0</v>
      </c>
      <c r="D7" s="282">
        <v>0</v>
      </c>
      <c r="E7" s="282">
        <f>SUM(F7:L7)</f>
        <v>0</v>
      </c>
      <c r="F7" s="282">
        <v>0</v>
      </c>
      <c r="G7" s="282">
        <v>0</v>
      </c>
      <c r="H7" s="282">
        <v>0</v>
      </c>
      <c r="I7" s="282">
        <v>0</v>
      </c>
      <c r="J7" s="282">
        <v>0</v>
      </c>
      <c r="K7" s="282">
        <v>0</v>
      </c>
      <c r="L7" s="282">
        <v>0</v>
      </c>
      <c r="M7" s="282">
        <v>0</v>
      </c>
      <c r="N7" s="282">
        <v>0</v>
      </c>
      <c r="O7" s="283">
        <v>0</v>
      </c>
      <c r="P7" s="284">
        <v>0</v>
      </c>
      <c r="Q7" s="136">
        <f>P7+O7+N7+M7+C7+D7+E7</f>
        <v>0</v>
      </c>
      <c r="R7" s="268">
        <f t="shared" ref="R7:S7" si="1">Q7*1.02</f>
        <v>0</v>
      </c>
      <c r="S7" s="268">
        <f t="shared" si="1"/>
        <v>0</v>
      </c>
      <c r="T7" s="285">
        <v>0</v>
      </c>
      <c r="U7" s="286">
        <v>2.42</v>
      </c>
      <c r="V7" s="287">
        <v>164.46</v>
      </c>
      <c r="W7" s="288">
        <v>0</v>
      </c>
    </row>
    <row r="8" spans="1:23" ht="24.75" thickBot="1" x14ac:dyDescent="0.3">
      <c r="A8" s="5">
        <v>13</v>
      </c>
      <c r="B8" s="32" t="s">
        <v>93</v>
      </c>
      <c r="C8" s="289">
        <f t="shared" ref="C8:P8" si="2">SUM(C5:C7)</f>
        <v>320</v>
      </c>
      <c r="D8" s="289">
        <f t="shared" si="2"/>
        <v>119.4</v>
      </c>
      <c r="E8" s="289">
        <f>SUM(F8:L8)</f>
        <v>129.44999999999999</v>
      </c>
      <c r="F8" s="289">
        <f t="shared" si="2"/>
        <v>0.05</v>
      </c>
      <c r="G8" s="289">
        <f t="shared" si="2"/>
        <v>50</v>
      </c>
      <c r="H8" s="289">
        <f t="shared" si="2"/>
        <v>22.7</v>
      </c>
      <c r="I8" s="289">
        <f t="shared" si="2"/>
        <v>0</v>
      </c>
      <c r="J8" s="289">
        <f t="shared" si="2"/>
        <v>5</v>
      </c>
      <c r="K8" s="289">
        <f t="shared" si="2"/>
        <v>2.2999999999999998</v>
      </c>
      <c r="L8" s="289">
        <f t="shared" si="2"/>
        <v>49.4</v>
      </c>
      <c r="M8" s="289">
        <f t="shared" si="2"/>
        <v>1.2</v>
      </c>
      <c r="N8" s="289">
        <f t="shared" si="2"/>
        <v>0</v>
      </c>
      <c r="O8" s="290">
        <f t="shared" si="2"/>
        <v>16.649999999999999</v>
      </c>
      <c r="P8" s="291">
        <f t="shared" si="2"/>
        <v>0</v>
      </c>
      <c r="Q8" s="292">
        <f>SUM(Q5:Q7)</f>
        <v>586.69999999999993</v>
      </c>
      <c r="R8" s="289">
        <f>SUM(R5:R7)</f>
        <v>598.43399999999997</v>
      </c>
      <c r="S8" s="289">
        <f>SUM(S5:S7)</f>
        <v>610.40268000000003</v>
      </c>
      <c r="T8" s="289">
        <f>SUM(T5:T7)</f>
        <v>571.09</v>
      </c>
      <c r="U8" s="293">
        <f>SUM(U5:U7)</f>
        <v>566.15</v>
      </c>
      <c r="V8" s="294">
        <f>SUM(V5:V7)</f>
        <v>766.66000000000008</v>
      </c>
      <c r="W8" s="295">
        <f>SUM(W5:W7)</f>
        <v>502.75</v>
      </c>
    </row>
  </sheetData>
  <mergeCells count="23">
    <mergeCell ref="M1:M4"/>
    <mergeCell ref="N1:N4"/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O1:O4"/>
    <mergeCell ref="P1:P4"/>
    <mergeCell ref="T1:T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"/>
  <sheetViews>
    <sheetView tabSelected="1" workbookViewId="0">
      <selection activeCell="Y6" sqref="Y6"/>
    </sheetView>
  </sheetViews>
  <sheetFormatPr defaultRowHeight="15" x14ac:dyDescent="0.25"/>
  <cols>
    <col min="2" max="2" width="14.5703125" customWidth="1"/>
    <col min="3" max="3" width="11.42578125" customWidth="1"/>
    <col min="17" max="17" width="9.140625" customWidth="1"/>
  </cols>
  <sheetData>
    <row r="1" spans="1:24" ht="15" customHeight="1" x14ac:dyDescent="0.25">
      <c r="A1" s="139" t="s">
        <v>113</v>
      </c>
      <c r="B1" s="140" t="s">
        <v>114</v>
      </c>
      <c r="C1" s="146" t="s">
        <v>96</v>
      </c>
      <c r="D1" s="146" t="s">
        <v>97</v>
      </c>
      <c r="E1" s="146" t="s">
        <v>98</v>
      </c>
      <c r="F1" s="146" t="s">
        <v>99</v>
      </c>
      <c r="G1" s="146" t="s">
        <v>100</v>
      </c>
      <c r="H1" s="146" t="s">
        <v>101</v>
      </c>
      <c r="I1" s="146" t="s">
        <v>102</v>
      </c>
      <c r="J1" s="146" t="s">
        <v>103</v>
      </c>
      <c r="K1" s="146" t="s">
        <v>104</v>
      </c>
      <c r="L1" s="146" t="s">
        <v>105</v>
      </c>
      <c r="M1" s="146" t="s">
        <v>106</v>
      </c>
      <c r="N1" s="146" t="s">
        <v>107</v>
      </c>
      <c r="O1" s="147" t="s">
        <v>108</v>
      </c>
      <c r="P1" s="148" t="s">
        <v>109</v>
      </c>
      <c r="Q1" s="44" t="s">
        <v>127</v>
      </c>
      <c r="R1" s="47">
        <v>2018</v>
      </c>
      <c r="S1" s="47">
        <v>2019</v>
      </c>
      <c r="T1" s="41" t="s">
        <v>123</v>
      </c>
      <c r="U1" s="47" t="s">
        <v>124</v>
      </c>
      <c r="V1" s="35" t="s">
        <v>125</v>
      </c>
      <c r="W1" s="35" t="s">
        <v>126</v>
      </c>
    </row>
    <row r="2" spans="1:24" x14ac:dyDescent="0.25">
      <c r="A2" s="141"/>
      <c r="B2" s="142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50"/>
      <c r="P2" s="151"/>
      <c r="Q2" s="45"/>
      <c r="R2" s="48"/>
      <c r="S2" s="48"/>
      <c r="T2" s="42"/>
      <c r="U2" s="48"/>
      <c r="V2" s="36"/>
      <c r="W2" s="36"/>
    </row>
    <row r="3" spans="1:24" x14ac:dyDescent="0.25">
      <c r="A3" s="141"/>
      <c r="B3" s="142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50"/>
      <c r="P3" s="151"/>
      <c r="Q3" s="45"/>
      <c r="R3" s="48"/>
      <c r="S3" s="48"/>
      <c r="T3" s="42"/>
      <c r="U3" s="48"/>
      <c r="V3" s="36"/>
      <c r="W3" s="36"/>
    </row>
    <row r="4" spans="1:24" ht="41.25" customHeight="1" thickBot="1" x14ac:dyDescent="0.3">
      <c r="A4" s="328"/>
      <c r="B4" s="329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1"/>
      <c r="P4" s="332"/>
      <c r="Q4" s="46"/>
      <c r="R4" s="49"/>
      <c r="S4" s="49"/>
      <c r="T4" s="43"/>
      <c r="U4" s="49"/>
      <c r="V4" s="37"/>
      <c r="W4" s="37"/>
    </row>
    <row r="5" spans="1:24" ht="39.950000000000003" customHeight="1" x14ac:dyDescent="0.25">
      <c r="A5" s="322">
        <v>1</v>
      </c>
      <c r="B5" s="323" t="s">
        <v>3</v>
      </c>
      <c r="C5" s="324">
        <f>'1'!C16</f>
        <v>110.94999999999999</v>
      </c>
      <c r="D5" s="324">
        <f>'1'!D16</f>
        <v>42.040000000000006</v>
      </c>
      <c r="E5" s="324">
        <f>SUM(F5:L5)</f>
        <v>30.1</v>
      </c>
      <c r="F5" s="324">
        <f>'1'!F16</f>
        <v>0</v>
      </c>
      <c r="G5" s="324">
        <f>'1'!G16</f>
        <v>4.2</v>
      </c>
      <c r="H5" s="324">
        <f>'1'!H16</f>
        <v>4.7</v>
      </c>
      <c r="I5" s="324">
        <f>'1'!I16</f>
        <v>0</v>
      </c>
      <c r="J5" s="324">
        <f>'1'!J16</f>
        <v>0</v>
      </c>
      <c r="K5" s="324">
        <f>'1'!K16</f>
        <v>0</v>
      </c>
      <c r="L5" s="324">
        <f>'1'!L16</f>
        <v>21.200000000000003</v>
      </c>
      <c r="M5" s="324">
        <f>'1'!M16</f>
        <v>13.8</v>
      </c>
      <c r="N5" s="324">
        <f>'1'!N16</f>
        <v>9.19</v>
      </c>
      <c r="O5" s="325">
        <f>'1'!O16</f>
        <v>0</v>
      </c>
      <c r="P5" s="326">
        <f>'1'!P16</f>
        <v>73.33</v>
      </c>
      <c r="Q5" s="327">
        <f>C5+D5+E5+M5+N5+O5+P5</f>
        <v>279.41000000000003</v>
      </c>
      <c r="R5" s="186">
        <f>'1'!R16</f>
        <v>284.99820000000005</v>
      </c>
      <c r="S5" s="186">
        <f t="shared" ref="R5:S18" si="0">R5*1.02</f>
        <v>290.69816400000008</v>
      </c>
      <c r="T5" s="192">
        <v>261.33</v>
      </c>
      <c r="U5" s="191">
        <v>282.89999999999998</v>
      </c>
      <c r="V5" s="255">
        <v>2584.4</v>
      </c>
      <c r="W5" s="256">
        <v>156.19</v>
      </c>
      <c r="X5" s="8"/>
    </row>
    <row r="6" spans="1:24" ht="39.950000000000003" customHeight="1" x14ac:dyDescent="0.25">
      <c r="A6" s="143">
        <v>2</v>
      </c>
      <c r="B6" s="152" t="s">
        <v>115</v>
      </c>
      <c r="C6" s="190">
        <f>'2'!C12</f>
        <v>0</v>
      </c>
      <c r="D6" s="190">
        <f>'2'!D12</f>
        <v>0.63</v>
      </c>
      <c r="E6" s="252">
        <f t="shared" ref="E6:E17" si="1">SUM(F6:L6)</f>
        <v>21.3</v>
      </c>
      <c r="F6" s="190">
        <f>'2'!F12</f>
        <v>0</v>
      </c>
      <c r="G6" s="190">
        <f>'2'!G12</f>
        <v>0</v>
      </c>
      <c r="H6" s="190">
        <f>'2'!H12</f>
        <v>6.05</v>
      </c>
      <c r="I6" s="190">
        <f>'2'!I12</f>
        <v>0</v>
      </c>
      <c r="J6" s="190">
        <f>'2'!J12</f>
        <v>0</v>
      </c>
      <c r="K6" s="190">
        <f>'2'!K12</f>
        <v>0</v>
      </c>
      <c r="L6" s="190">
        <f>'2'!L12</f>
        <v>15.25</v>
      </c>
      <c r="M6" s="190">
        <f>'2'!M12</f>
        <v>0</v>
      </c>
      <c r="N6" s="190">
        <f>'2'!N12</f>
        <v>0</v>
      </c>
      <c r="O6" s="195">
        <f>'2'!O12</f>
        <v>0</v>
      </c>
      <c r="P6" s="196">
        <f>'2'!P12</f>
        <v>0</v>
      </c>
      <c r="Q6" s="189">
        <f>C6+D6+E6+M6+N6+O6+P6</f>
        <v>21.93</v>
      </c>
      <c r="R6" s="190">
        <f t="shared" si="0"/>
        <v>22.368600000000001</v>
      </c>
      <c r="S6" s="190">
        <f t="shared" si="0"/>
        <v>22.815972000000002</v>
      </c>
      <c r="T6" s="194">
        <v>19.32</v>
      </c>
      <c r="U6" s="193">
        <v>37.56</v>
      </c>
      <c r="V6" s="257">
        <v>16.690000000000001</v>
      </c>
      <c r="W6" s="258">
        <v>13.75</v>
      </c>
      <c r="X6" s="8"/>
    </row>
    <row r="7" spans="1:24" ht="39.950000000000003" customHeight="1" x14ac:dyDescent="0.25">
      <c r="A7" s="143">
        <v>3</v>
      </c>
      <c r="B7" s="153" t="s">
        <v>23</v>
      </c>
      <c r="C7" s="190">
        <f>'3'!C17</f>
        <v>6.85</v>
      </c>
      <c r="D7" s="190">
        <f>'3'!D17</f>
        <v>11.17</v>
      </c>
      <c r="E7" s="252">
        <f t="shared" si="1"/>
        <v>78.959999999999994</v>
      </c>
      <c r="F7" s="190">
        <f>'3'!F17</f>
        <v>0</v>
      </c>
      <c r="G7" s="190">
        <f>'3'!G17</f>
        <v>14</v>
      </c>
      <c r="H7" s="190">
        <f>'3'!H17</f>
        <v>1</v>
      </c>
      <c r="I7" s="190">
        <f>'3'!I17</f>
        <v>4.8999999999999995</v>
      </c>
      <c r="J7" s="190">
        <f>'3'!J17</f>
        <v>3.2</v>
      </c>
      <c r="K7" s="190">
        <f>'3'!K17</f>
        <v>0</v>
      </c>
      <c r="L7" s="190">
        <f>'3'!L17</f>
        <v>55.86</v>
      </c>
      <c r="M7" s="190">
        <f>'3'!M17</f>
        <v>0.7</v>
      </c>
      <c r="N7" s="190">
        <f>'3'!N17</f>
        <v>0</v>
      </c>
      <c r="O7" s="195">
        <f>'3'!O17</f>
        <v>50</v>
      </c>
      <c r="P7" s="196">
        <f>'3'!P17</f>
        <v>0</v>
      </c>
      <c r="Q7" s="189">
        <f t="shared" ref="Q7:Q18" si="2">C7+D7+E7+M7+N7+O7+P7</f>
        <v>147.68</v>
      </c>
      <c r="R7" s="190">
        <f t="shared" si="0"/>
        <v>150.6336</v>
      </c>
      <c r="S7" s="190">
        <f t="shared" si="0"/>
        <v>153.64627200000001</v>
      </c>
      <c r="T7" s="194">
        <v>81.56</v>
      </c>
      <c r="U7" s="193">
        <v>100.99</v>
      </c>
      <c r="V7" s="257">
        <v>48.74</v>
      </c>
      <c r="W7" s="258">
        <v>47.85</v>
      </c>
      <c r="X7" s="8"/>
    </row>
    <row r="8" spans="1:24" ht="39.950000000000003" customHeight="1" x14ac:dyDescent="0.25">
      <c r="A8" s="143">
        <v>4</v>
      </c>
      <c r="B8" s="152" t="s">
        <v>33</v>
      </c>
      <c r="C8" s="190">
        <f>'4'!C14</f>
        <v>16.77</v>
      </c>
      <c r="D8" s="190">
        <f>'4'!D14</f>
        <v>6.7</v>
      </c>
      <c r="E8" s="252">
        <f t="shared" si="1"/>
        <v>8.5</v>
      </c>
      <c r="F8" s="190">
        <f>'4'!F14</f>
        <v>0.04</v>
      </c>
      <c r="G8" s="190">
        <f>'4'!G14</f>
        <v>1.1499999999999999</v>
      </c>
      <c r="H8" s="190">
        <f>'4'!H14</f>
        <v>1.52</v>
      </c>
      <c r="I8" s="190">
        <f>'4'!I14</f>
        <v>0</v>
      </c>
      <c r="J8" s="190">
        <f>'4'!J14</f>
        <v>0</v>
      </c>
      <c r="K8" s="190">
        <f>'4'!K14</f>
        <v>0</v>
      </c>
      <c r="L8" s="190">
        <f>'4'!L14</f>
        <v>5.79</v>
      </c>
      <c r="M8" s="190">
        <f>'4'!M14</f>
        <v>0.2</v>
      </c>
      <c r="N8" s="190">
        <f>'4'!N14</f>
        <v>0</v>
      </c>
      <c r="O8" s="195">
        <f>'4'!O14</f>
        <v>0</v>
      </c>
      <c r="P8" s="196">
        <f>'4'!P14</f>
        <v>0</v>
      </c>
      <c r="Q8" s="189">
        <f t="shared" si="2"/>
        <v>32.17</v>
      </c>
      <c r="R8" s="190">
        <f t="shared" si="0"/>
        <v>32.813400000000001</v>
      </c>
      <c r="S8" s="190">
        <f t="shared" si="0"/>
        <v>33.469667999999999</v>
      </c>
      <c r="T8" s="194">
        <v>35.43</v>
      </c>
      <c r="U8" s="193">
        <v>35.43</v>
      </c>
      <c r="V8" s="257">
        <v>30.27</v>
      </c>
      <c r="W8" s="258">
        <v>17.46</v>
      </c>
    </row>
    <row r="9" spans="1:24" ht="39.950000000000003" customHeight="1" x14ac:dyDescent="0.25">
      <c r="A9" s="143">
        <v>5</v>
      </c>
      <c r="B9" s="152" t="s">
        <v>116</v>
      </c>
      <c r="C9" s="190">
        <f>'5'!C12</f>
        <v>83</v>
      </c>
      <c r="D9" s="190">
        <f>'5'!D12</f>
        <v>30.13</v>
      </c>
      <c r="E9" s="252">
        <f t="shared" si="1"/>
        <v>25.6</v>
      </c>
      <c r="F9" s="190">
        <f>'5'!F12</f>
        <v>0.05</v>
      </c>
      <c r="G9" s="190">
        <f>'5'!G12</f>
        <v>4.3999999999999995</v>
      </c>
      <c r="H9" s="190">
        <f>'5'!H12</f>
        <v>7.4</v>
      </c>
      <c r="I9" s="190">
        <f>'5'!I12</f>
        <v>6.5</v>
      </c>
      <c r="J9" s="190">
        <f>'5'!J12</f>
        <v>2.5</v>
      </c>
      <c r="K9" s="190">
        <f>'5'!K12</f>
        <v>0</v>
      </c>
      <c r="L9" s="190">
        <f>'5'!L12</f>
        <v>4.75</v>
      </c>
      <c r="M9" s="190">
        <f>'5'!M12</f>
        <v>0.15</v>
      </c>
      <c r="N9" s="190">
        <f>'5'!N12</f>
        <v>0</v>
      </c>
      <c r="O9" s="195">
        <f>'5'!O12</f>
        <v>0</v>
      </c>
      <c r="P9" s="196">
        <f>'5'!P12</f>
        <v>0</v>
      </c>
      <c r="Q9" s="189">
        <f t="shared" si="2"/>
        <v>138.88</v>
      </c>
      <c r="R9" s="190">
        <f t="shared" si="0"/>
        <v>141.6576</v>
      </c>
      <c r="S9" s="190">
        <f t="shared" si="0"/>
        <v>144.49075200000001</v>
      </c>
      <c r="T9" s="194">
        <v>150.41999999999999</v>
      </c>
      <c r="U9" s="193">
        <v>150.41999999999999</v>
      </c>
      <c r="V9" s="257">
        <v>128.36000000000001</v>
      </c>
      <c r="W9" s="258">
        <v>80.569999999999993</v>
      </c>
    </row>
    <row r="10" spans="1:24" ht="39.950000000000003" customHeight="1" x14ac:dyDescent="0.25">
      <c r="A10" s="143">
        <v>6</v>
      </c>
      <c r="B10" s="152" t="s">
        <v>51</v>
      </c>
      <c r="C10" s="190">
        <f>'6'!C18</f>
        <v>16.809999999999999</v>
      </c>
      <c r="D10" s="190">
        <f>'6'!D18</f>
        <v>6.1899999999999995</v>
      </c>
      <c r="E10" s="252">
        <f t="shared" si="1"/>
        <v>51.69</v>
      </c>
      <c r="F10" s="190">
        <f>'6'!F18</f>
        <v>0</v>
      </c>
      <c r="G10" s="190">
        <f>'6'!G18</f>
        <v>39.69</v>
      </c>
      <c r="H10" s="190">
        <f>'6'!H18</f>
        <v>0.5</v>
      </c>
      <c r="I10" s="190">
        <f>'6'!I18</f>
        <v>0</v>
      </c>
      <c r="J10" s="190">
        <f>'6'!J18</f>
        <v>10.8</v>
      </c>
      <c r="K10" s="190">
        <f>'6'!K18</f>
        <v>0</v>
      </c>
      <c r="L10" s="190">
        <f>'6'!L18</f>
        <v>0.7</v>
      </c>
      <c r="M10" s="190">
        <f>'6'!M18</f>
        <v>598.12</v>
      </c>
      <c r="N10" s="190">
        <f>'6'!N18</f>
        <v>0</v>
      </c>
      <c r="O10" s="195">
        <f>'6'!O18</f>
        <v>555.23900000000003</v>
      </c>
      <c r="P10" s="196">
        <f>'6'!P18</f>
        <v>0</v>
      </c>
      <c r="Q10" s="189">
        <f t="shared" si="2"/>
        <v>1228.049</v>
      </c>
      <c r="R10" s="190">
        <f t="shared" si="0"/>
        <v>1252.60998</v>
      </c>
      <c r="S10" s="190">
        <f t="shared" si="0"/>
        <v>1277.6621795999999</v>
      </c>
      <c r="T10" s="194">
        <v>738.25</v>
      </c>
      <c r="U10" s="193">
        <v>764.25</v>
      </c>
      <c r="V10" s="257">
        <v>664.59</v>
      </c>
      <c r="W10" s="258">
        <v>638.87</v>
      </c>
    </row>
    <row r="11" spans="1:24" ht="39.950000000000003" customHeight="1" x14ac:dyDescent="0.25">
      <c r="A11" s="143">
        <v>7</v>
      </c>
      <c r="B11" s="153" t="s">
        <v>65</v>
      </c>
      <c r="C11" s="190">
        <f>'7'!C6</f>
        <v>0</v>
      </c>
      <c r="D11" s="190">
        <f>'7'!D6</f>
        <v>0</v>
      </c>
      <c r="E11" s="252">
        <f t="shared" si="1"/>
        <v>187.73</v>
      </c>
      <c r="F11" s="190">
        <f>'7'!F6</f>
        <v>0</v>
      </c>
      <c r="G11" s="190">
        <f>'7'!G6</f>
        <v>0</v>
      </c>
      <c r="H11" s="190">
        <f>'7'!H6</f>
        <v>0</v>
      </c>
      <c r="I11" s="190">
        <f>'7'!I6</f>
        <v>0</v>
      </c>
      <c r="J11" s="190">
        <f>'7'!J6</f>
        <v>187.73</v>
      </c>
      <c r="K11" s="190">
        <f>'7'!K6</f>
        <v>0</v>
      </c>
      <c r="L11" s="190">
        <f>'7'!L6</f>
        <v>0</v>
      </c>
      <c r="M11" s="190">
        <f>'7'!M6</f>
        <v>0</v>
      </c>
      <c r="N11" s="190">
        <f>'7'!N6</f>
        <v>0</v>
      </c>
      <c r="O11" s="195">
        <f>'7'!O6</f>
        <v>139.1</v>
      </c>
      <c r="P11" s="196">
        <f>'7'!P6</f>
        <v>0</v>
      </c>
      <c r="Q11" s="189">
        <f t="shared" si="2"/>
        <v>326.83</v>
      </c>
      <c r="R11" s="190">
        <f t="shared" si="0"/>
        <v>333.36660000000001</v>
      </c>
      <c r="S11" s="190">
        <f t="shared" si="0"/>
        <v>340.03393199999999</v>
      </c>
      <c r="T11" s="194">
        <v>137.93</v>
      </c>
      <c r="U11" s="193">
        <v>137.93</v>
      </c>
      <c r="V11" s="257">
        <v>76.540000000000006</v>
      </c>
      <c r="W11" s="258">
        <v>106.23</v>
      </c>
    </row>
    <row r="12" spans="1:24" ht="39.950000000000003" customHeight="1" x14ac:dyDescent="0.25">
      <c r="A12" s="143">
        <v>8</v>
      </c>
      <c r="B12" s="153" t="s">
        <v>66</v>
      </c>
      <c r="C12" s="190">
        <f>'8'!C14</f>
        <v>2427.3209999999999</v>
      </c>
      <c r="D12" s="190">
        <f>'8'!D14</f>
        <v>873.60599999999999</v>
      </c>
      <c r="E12" s="252">
        <f t="shared" si="1"/>
        <v>531.82500000000005</v>
      </c>
      <c r="F12" s="190">
        <f>'8'!F14</f>
        <v>1.19</v>
      </c>
      <c r="G12" s="190">
        <f>'8'!G14</f>
        <v>255.94499999999996</v>
      </c>
      <c r="H12" s="190">
        <f>'8'!H14</f>
        <v>83.44</v>
      </c>
      <c r="I12" s="190">
        <f>'8'!I14</f>
        <v>1.05</v>
      </c>
      <c r="J12" s="190">
        <f>'8'!J14</f>
        <v>79.460000000000008</v>
      </c>
      <c r="K12" s="190">
        <f>'8'!K14</f>
        <v>0.24</v>
      </c>
      <c r="L12" s="190">
        <f>'8'!L14</f>
        <v>110.5</v>
      </c>
      <c r="M12" s="190">
        <f>'8'!M14</f>
        <v>100.145</v>
      </c>
      <c r="N12" s="190">
        <f>'8'!N14</f>
        <v>0</v>
      </c>
      <c r="O12" s="195">
        <f>'8'!O14</f>
        <v>25.5</v>
      </c>
      <c r="P12" s="196">
        <f>'8'!P14</f>
        <v>0</v>
      </c>
      <c r="Q12" s="189">
        <f t="shared" si="2"/>
        <v>3958.3969999999995</v>
      </c>
      <c r="R12" s="190">
        <f>'8'!R14</f>
        <v>4037.5649400000002</v>
      </c>
      <c r="S12" s="190">
        <f t="shared" si="0"/>
        <v>4118.3162388000001</v>
      </c>
      <c r="T12" s="194">
        <v>3457.89</v>
      </c>
      <c r="U12" s="193">
        <v>3663.69</v>
      </c>
      <c r="V12" s="257">
        <v>3607.82</v>
      </c>
      <c r="W12" s="258">
        <v>3323.38</v>
      </c>
    </row>
    <row r="13" spans="1:24" ht="39.950000000000003" customHeight="1" x14ac:dyDescent="0.25">
      <c r="A13" s="143">
        <v>9</v>
      </c>
      <c r="B13" s="153" t="s">
        <v>117</v>
      </c>
      <c r="C13" s="190">
        <f>'9'!C6</f>
        <v>0</v>
      </c>
      <c r="D13" s="190">
        <f>'9'!D6</f>
        <v>0</v>
      </c>
      <c r="E13" s="252">
        <f t="shared" si="1"/>
        <v>0</v>
      </c>
      <c r="F13" s="190">
        <f>'9'!F6</f>
        <v>0</v>
      </c>
      <c r="G13" s="190">
        <f>'9'!G6</f>
        <v>0</v>
      </c>
      <c r="H13" s="190">
        <f>'9'!H6</f>
        <v>0</v>
      </c>
      <c r="I13" s="190">
        <f>'9'!I6</f>
        <v>0</v>
      </c>
      <c r="J13" s="190">
        <f>'9'!J6</f>
        <v>0</v>
      </c>
      <c r="K13" s="190">
        <f>'9'!K6</f>
        <v>0</v>
      </c>
      <c r="L13" s="190">
        <f>'9'!L6</f>
        <v>0</v>
      </c>
      <c r="M13" s="190">
        <f>'9'!M6</f>
        <v>75</v>
      </c>
      <c r="N13" s="190">
        <f>'9'!N6</f>
        <v>0</v>
      </c>
      <c r="O13" s="195">
        <f>'9'!O6</f>
        <v>0</v>
      </c>
      <c r="P13" s="196">
        <f>'9'!P6</f>
        <v>0</v>
      </c>
      <c r="Q13" s="189">
        <f t="shared" si="2"/>
        <v>75</v>
      </c>
      <c r="R13" s="190">
        <v>75</v>
      </c>
      <c r="S13" s="190">
        <v>75</v>
      </c>
      <c r="T13" s="194">
        <v>74.349999999999994</v>
      </c>
      <c r="U13" s="193">
        <v>74.89</v>
      </c>
      <c r="V13" s="257">
        <v>73.959999999999994</v>
      </c>
      <c r="W13" s="258">
        <v>74.02</v>
      </c>
    </row>
    <row r="14" spans="1:24" ht="39.950000000000003" customHeight="1" x14ac:dyDescent="0.25">
      <c r="A14" s="143">
        <v>10</v>
      </c>
      <c r="B14" s="152" t="s">
        <v>118</v>
      </c>
      <c r="C14" s="190">
        <f>'10'!C10</f>
        <v>0</v>
      </c>
      <c r="D14" s="190">
        <f>'10'!D10</f>
        <v>0</v>
      </c>
      <c r="E14" s="252">
        <f t="shared" si="1"/>
        <v>0</v>
      </c>
      <c r="F14" s="190">
        <f>'10'!F10</f>
        <v>0</v>
      </c>
      <c r="G14" s="190">
        <f>'10'!G10</f>
        <v>0</v>
      </c>
      <c r="H14" s="190">
        <f>'10'!H10</f>
        <v>0</v>
      </c>
      <c r="I14" s="190">
        <f>'10'!I10</f>
        <v>0</v>
      </c>
      <c r="J14" s="190">
        <f>'10'!J10</f>
        <v>0</v>
      </c>
      <c r="K14" s="190">
        <f>'10'!K10</f>
        <v>0</v>
      </c>
      <c r="L14" s="190">
        <f>'10'!L10</f>
        <v>0</v>
      </c>
      <c r="M14" s="190">
        <f>'10'!M10</f>
        <v>304.82499999999999</v>
      </c>
      <c r="N14" s="190">
        <f>'10'!N10</f>
        <v>0</v>
      </c>
      <c r="O14" s="195">
        <f>'10'!O10</f>
        <v>44.222000000000001</v>
      </c>
      <c r="P14" s="196">
        <f>'10'!P10</f>
        <v>0</v>
      </c>
      <c r="Q14" s="189">
        <f t="shared" si="2"/>
        <v>349.04699999999997</v>
      </c>
      <c r="R14" s="190">
        <f t="shared" si="0"/>
        <v>356.02794</v>
      </c>
      <c r="S14" s="190">
        <f t="shared" si="0"/>
        <v>363.14849880000003</v>
      </c>
      <c r="T14" s="194">
        <v>306.73</v>
      </c>
      <c r="U14" s="193">
        <v>312.14999999999998</v>
      </c>
      <c r="V14" s="257">
        <v>238.26</v>
      </c>
      <c r="W14" s="258">
        <v>232.97</v>
      </c>
    </row>
    <row r="15" spans="1:24" ht="39.950000000000003" customHeight="1" x14ac:dyDescent="0.25">
      <c r="A15" s="143">
        <v>11</v>
      </c>
      <c r="B15" s="152" t="s">
        <v>80</v>
      </c>
      <c r="C15" s="190">
        <f>'11'!C9</f>
        <v>17.920999999999999</v>
      </c>
      <c r="D15" s="190">
        <f>'11'!D9</f>
        <v>6.2590000000000003</v>
      </c>
      <c r="E15" s="252">
        <f t="shared" si="1"/>
        <v>11.27</v>
      </c>
      <c r="F15" s="190">
        <f>'11'!F9</f>
        <v>0</v>
      </c>
      <c r="G15" s="190">
        <f>'11'!G9</f>
        <v>0.3</v>
      </c>
      <c r="H15" s="190">
        <f>'11'!H9</f>
        <v>2.33</v>
      </c>
      <c r="I15" s="190">
        <f>'11'!I9</f>
        <v>0</v>
      </c>
      <c r="J15" s="190">
        <f>'11'!J9</f>
        <v>7</v>
      </c>
      <c r="K15" s="190">
        <f>'11'!K9</f>
        <v>0</v>
      </c>
      <c r="L15" s="190">
        <f>'11'!L9</f>
        <v>1.64</v>
      </c>
      <c r="M15" s="190">
        <f>'11'!M9</f>
        <v>0.1</v>
      </c>
      <c r="N15" s="190">
        <f>'11'!N9</f>
        <v>0</v>
      </c>
      <c r="O15" s="195">
        <f>'11'!O9</f>
        <v>8</v>
      </c>
      <c r="P15" s="196">
        <f>'11'!P9</f>
        <v>0</v>
      </c>
      <c r="Q15" s="189">
        <f t="shared" si="2"/>
        <v>43.550000000000004</v>
      </c>
      <c r="R15" s="190">
        <f t="shared" si="0"/>
        <v>44.421000000000006</v>
      </c>
      <c r="S15" s="190">
        <f t="shared" si="0"/>
        <v>45.30942000000001</v>
      </c>
      <c r="T15" s="194">
        <v>42.56</v>
      </c>
      <c r="U15" s="193">
        <v>65.16</v>
      </c>
      <c r="V15" s="257">
        <v>68.7</v>
      </c>
      <c r="W15" s="258">
        <v>57.57</v>
      </c>
    </row>
    <row r="16" spans="1:24" ht="39.950000000000003" customHeight="1" x14ac:dyDescent="0.25">
      <c r="A16" s="143">
        <v>12</v>
      </c>
      <c r="B16" s="153" t="s">
        <v>84</v>
      </c>
      <c r="C16" s="190">
        <f>'12'!C15</f>
        <v>57</v>
      </c>
      <c r="D16" s="190">
        <f>'12'!D15</f>
        <v>20.46</v>
      </c>
      <c r="E16" s="252">
        <f t="shared" si="1"/>
        <v>7.25</v>
      </c>
      <c r="F16" s="190">
        <f>'12'!F15</f>
        <v>0</v>
      </c>
      <c r="G16" s="190">
        <f>'12'!G15</f>
        <v>1</v>
      </c>
      <c r="H16" s="190">
        <f>'12'!H15</f>
        <v>1.45</v>
      </c>
      <c r="I16" s="190">
        <f>'12'!I15</f>
        <v>0</v>
      </c>
      <c r="J16" s="190">
        <f>'12'!J15</f>
        <v>0</v>
      </c>
      <c r="K16" s="190">
        <f>'12'!K15</f>
        <v>1.7</v>
      </c>
      <c r="L16" s="190">
        <f>'12'!L15</f>
        <v>3.0999999999999996</v>
      </c>
      <c r="M16" s="190">
        <f>'12'!M15</f>
        <v>222.7</v>
      </c>
      <c r="N16" s="190">
        <f>'12'!N15</f>
        <v>0</v>
      </c>
      <c r="O16" s="195">
        <f>'12'!O15</f>
        <v>12</v>
      </c>
      <c r="P16" s="196">
        <f>'12'!P15</f>
        <v>0</v>
      </c>
      <c r="Q16" s="189">
        <f t="shared" si="2"/>
        <v>319.40999999999997</v>
      </c>
      <c r="R16" s="190">
        <f>'12'!R15</f>
        <v>325.59699999999998</v>
      </c>
      <c r="S16" s="190">
        <f>'12'!S15</f>
        <v>331.90773999999999</v>
      </c>
      <c r="T16" s="194">
        <v>122.46</v>
      </c>
      <c r="U16" s="193">
        <v>275.10000000000002</v>
      </c>
      <c r="V16" s="257">
        <v>323.52</v>
      </c>
      <c r="W16" s="258">
        <v>335.25</v>
      </c>
    </row>
    <row r="17" spans="1:24" ht="39.950000000000003" customHeight="1" thickBot="1" x14ac:dyDescent="0.3">
      <c r="A17" s="143">
        <v>13</v>
      </c>
      <c r="B17" s="152" t="s">
        <v>93</v>
      </c>
      <c r="C17" s="252">
        <f>'13'!C8</f>
        <v>320</v>
      </c>
      <c r="D17" s="252">
        <f>'13'!D8</f>
        <v>119.4</v>
      </c>
      <c r="E17" s="252">
        <f t="shared" si="1"/>
        <v>129.44999999999999</v>
      </c>
      <c r="F17" s="252">
        <f>'13'!F8</f>
        <v>0.05</v>
      </c>
      <c r="G17" s="252">
        <f>'13'!G8</f>
        <v>50</v>
      </c>
      <c r="H17" s="252">
        <f>'13'!H8</f>
        <v>22.7</v>
      </c>
      <c r="I17" s="252">
        <f>'13'!I8</f>
        <v>0</v>
      </c>
      <c r="J17" s="252">
        <f>'13'!J8</f>
        <v>5</v>
      </c>
      <c r="K17" s="252">
        <f>'13'!K8</f>
        <v>2.2999999999999998</v>
      </c>
      <c r="L17" s="252">
        <f>'13'!L8</f>
        <v>49.4</v>
      </c>
      <c r="M17" s="252">
        <f>'13'!M8</f>
        <v>1.2</v>
      </c>
      <c r="N17" s="252">
        <f>'13'!N8</f>
        <v>0</v>
      </c>
      <c r="O17" s="253">
        <f>'13'!O8</f>
        <v>16.649999999999999</v>
      </c>
      <c r="P17" s="254">
        <f>'13'!P8</f>
        <v>0</v>
      </c>
      <c r="Q17" s="189">
        <f t="shared" si="2"/>
        <v>586.69999999999993</v>
      </c>
      <c r="R17" s="190">
        <f t="shared" si="0"/>
        <v>598.43399999999997</v>
      </c>
      <c r="S17" s="190">
        <f t="shared" si="0"/>
        <v>610.40268000000003</v>
      </c>
      <c r="T17" s="194">
        <v>571.09</v>
      </c>
      <c r="U17" s="193">
        <v>691.14</v>
      </c>
      <c r="V17" s="257">
        <v>766.66</v>
      </c>
      <c r="W17" s="258">
        <v>502.75</v>
      </c>
    </row>
    <row r="18" spans="1:24" ht="39.950000000000003" customHeight="1" thickBot="1" x14ac:dyDescent="0.3">
      <c r="A18" s="144" t="s">
        <v>2</v>
      </c>
      <c r="B18" s="145"/>
      <c r="C18" s="259">
        <f>SUM(C5:C17)</f>
        <v>3056.6219999999998</v>
      </c>
      <c r="D18" s="259">
        <f>SUM(D5:D17)</f>
        <v>1116.585</v>
      </c>
      <c r="E18" s="259">
        <f>SUM(F18:L18)</f>
        <v>1083.6750000000002</v>
      </c>
      <c r="F18" s="259">
        <f>SUM(F5:F17)</f>
        <v>1.33</v>
      </c>
      <c r="G18" s="259">
        <f>SUM(G5:G17)</f>
        <v>370.685</v>
      </c>
      <c r="H18" s="259">
        <f>SUM(H5:H17)</f>
        <v>131.09</v>
      </c>
      <c r="I18" s="259">
        <f>SUM(I5:I17)</f>
        <v>12.45</v>
      </c>
      <c r="J18" s="259">
        <f>SUM(J5:J17)</f>
        <v>295.69</v>
      </c>
      <c r="K18" s="259">
        <f>SUM(K5:K17)</f>
        <v>4.24</v>
      </c>
      <c r="L18" s="259">
        <f>SUM(L5:L17)</f>
        <v>268.19</v>
      </c>
      <c r="M18" s="259">
        <f>SUM(M5:M17)</f>
        <v>1316.94</v>
      </c>
      <c r="N18" s="259">
        <f>SUM(N5:N17)</f>
        <v>9.19</v>
      </c>
      <c r="O18" s="260">
        <f>SUM(O5:O17)</f>
        <v>850.71100000000001</v>
      </c>
      <c r="P18" s="261">
        <f>SUM(P5:P17)</f>
        <v>73.33</v>
      </c>
      <c r="Q18" s="189">
        <f t="shared" si="2"/>
        <v>7507.0529999999999</v>
      </c>
      <c r="R18" s="204">
        <f t="shared" si="0"/>
        <v>7657.1940599999998</v>
      </c>
      <c r="S18" s="204">
        <f t="shared" si="0"/>
        <v>7810.3379412000004</v>
      </c>
      <c r="T18" s="262">
        <v>7340.02</v>
      </c>
      <c r="U18" s="204">
        <f>SUM(U5:U17)</f>
        <v>6591.6100000000006</v>
      </c>
      <c r="V18" s="263">
        <f>SUM(V5:V17)</f>
        <v>8628.51</v>
      </c>
      <c r="W18" s="264">
        <v>5727.84</v>
      </c>
      <c r="X18" s="15"/>
    </row>
    <row r="19" spans="1:24" x14ac:dyDescent="0.25">
      <c r="R19" s="20"/>
      <c r="S19" s="20"/>
      <c r="T19" s="20"/>
      <c r="V19" s="15"/>
      <c r="W19" s="15"/>
      <c r="X19" s="15"/>
    </row>
  </sheetData>
  <mergeCells count="24">
    <mergeCell ref="I1:I4"/>
    <mergeCell ref="J1:J4"/>
    <mergeCell ref="K1:K4"/>
    <mergeCell ref="D1:D4"/>
    <mergeCell ref="E1:E4"/>
    <mergeCell ref="F1:F4"/>
    <mergeCell ref="G1:G4"/>
    <mergeCell ref="H1:H4"/>
    <mergeCell ref="A18:B18"/>
    <mergeCell ref="W1:W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  <mergeCell ref="L1:L4"/>
    <mergeCell ref="A1:A4"/>
    <mergeCell ref="B1:B4"/>
    <mergeCell ref="C1:C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workbookViewId="0">
      <selection activeCell="C10" sqref="C10:P12"/>
    </sheetView>
  </sheetViews>
  <sheetFormatPr defaultRowHeight="15" x14ac:dyDescent="0.25"/>
  <sheetData>
    <row r="1" spans="1:23" ht="15" customHeight="1" x14ac:dyDescent="0.25">
      <c r="A1" s="54" t="s">
        <v>0</v>
      </c>
      <c r="B1" s="57" t="s">
        <v>1</v>
      </c>
      <c r="C1" s="38" t="s">
        <v>96</v>
      </c>
      <c r="D1" s="38" t="s">
        <v>97</v>
      </c>
      <c r="E1" s="38" t="s">
        <v>98</v>
      </c>
      <c r="F1" s="38" t="s">
        <v>99</v>
      </c>
      <c r="G1" s="38" t="s">
        <v>100</v>
      </c>
      <c r="H1" s="38" t="s">
        <v>101</v>
      </c>
      <c r="I1" s="38" t="s">
        <v>102</v>
      </c>
      <c r="J1" s="38" t="s">
        <v>103</v>
      </c>
      <c r="K1" s="38" t="s">
        <v>104</v>
      </c>
      <c r="L1" s="38" t="s">
        <v>105</v>
      </c>
      <c r="M1" s="38" t="s">
        <v>106</v>
      </c>
      <c r="N1" s="38" t="s">
        <v>107</v>
      </c>
      <c r="O1" s="38" t="s">
        <v>108</v>
      </c>
      <c r="P1" s="114" t="s">
        <v>109</v>
      </c>
      <c r="Q1" s="44" t="s">
        <v>127</v>
      </c>
      <c r="R1" s="47">
        <v>2018</v>
      </c>
      <c r="S1" s="47">
        <v>2019</v>
      </c>
      <c r="T1" s="41" t="s">
        <v>123</v>
      </c>
      <c r="U1" s="47" t="s">
        <v>124</v>
      </c>
      <c r="V1" s="35" t="s">
        <v>125</v>
      </c>
      <c r="W1" s="60" t="s">
        <v>126</v>
      </c>
    </row>
    <row r="2" spans="1:23" x14ac:dyDescent="0.25">
      <c r="A2" s="55"/>
      <c r="B2" s="5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115"/>
      <c r="Q2" s="45"/>
      <c r="R2" s="48"/>
      <c r="S2" s="48"/>
      <c r="T2" s="42"/>
      <c r="U2" s="48"/>
      <c r="V2" s="36"/>
      <c r="W2" s="61"/>
    </row>
    <row r="3" spans="1:23" x14ac:dyDescent="0.25">
      <c r="A3" s="55"/>
      <c r="B3" s="5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115"/>
      <c r="Q3" s="45"/>
      <c r="R3" s="48"/>
      <c r="S3" s="48"/>
      <c r="T3" s="42"/>
      <c r="U3" s="48"/>
      <c r="V3" s="36"/>
      <c r="W3" s="61"/>
    </row>
    <row r="4" spans="1:23" ht="49.5" customHeight="1" thickBot="1" x14ac:dyDescent="0.3">
      <c r="A4" s="56"/>
      <c r="B4" s="5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116"/>
      <c r="Q4" s="46"/>
      <c r="R4" s="49"/>
      <c r="S4" s="49"/>
      <c r="T4" s="43"/>
      <c r="U4" s="49"/>
      <c r="V4" s="37"/>
      <c r="W4" s="62"/>
    </row>
    <row r="5" spans="1:23" ht="36" x14ac:dyDescent="0.25">
      <c r="A5" s="2">
        <v>40545</v>
      </c>
      <c r="B5" s="30" t="s">
        <v>16</v>
      </c>
      <c r="C5" s="186">
        <v>0</v>
      </c>
      <c r="D5" s="186">
        <v>0</v>
      </c>
      <c r="E5" s="240">
        <f>SUM(F5:L5)</f>
        <v>12</v>
      </c>
      <c r="F5" s="186">
        <v>0</v>
      </c>
      <c r="G5" s="186">
        <v>0</v>
      </c>
      <c r="H5" s="186">
        <v>6</v>
      </c>
      <c r="I5" s="186">
        <v>0</v>
      </c>
      <c r="J5" s="186">
        <v>0</v>
      </c>
      <c r="K5" s="186">
        <v>0</v>
      </c>
      <c r="L5" s="186">
        <v>6</v>
      </c>
      <c r="M5" s="186">
        <v>0</v>
      </c>
      <c r="N5" s="186">
        <v>0</v>
      </c>
      <c r="O5" s="186">
        <v>0</v>
      </c>
      <c r="P5" s="188">
        <v>0</v>
      </c>
      <c r="Q5" s="241">
        <f>C5+D5+E5+M5+N5+O5+P5</f>
        <v>12</v>
      </c>
      <c r="R5" s="186">
        <f>Q5*1.02</f>
        <v>12.24</v>
      </c>
      <c r="S5" s="186">
        <f>R5*1.02</f>
        <v>12.4848</v>
      </c>
      <c r="T5" s="242">
        <v>8</v>
      </c>
      <c r="U5" s="191">
        <v>5.78</v>
      </c>
      <c r="V5" s="243">
        <v>9.5500000000000007</v>
      </c>
      <c r="W5" s="244">
        <v>7.1</v>
      </c>
    </row>
    <row r="6" spans="1:23" ht="60" x14ac:dyDescent="0.25">
      <c r="A6" s="1">
        <v>40576</v>
      </c>
      <c r="B6" s="28" t="s">
        <v>17</v>
      </c>
      <c r="C6" s="84" t="s">
        <v>128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6"/>
      <c r="Q6" s="241"/>
      <c r="R6" s="186">
        <f t="shared" ref="R6:S6" si="0">Q6*1.02</f>
        <v>0</v>
      </c>
      <c r="S6" s="186">
        <f t="shared" si="0"/>
        <v>0</v>
      </c>
      <c r="T6" s="245">
        <v>1.1599999999999999</v>
      </c>
      <c r="U6" s="193">
        <v>2.46</v>
      </c>
      <c r="V6" s="246">
        <v>0</v>
      </c>
      <c r="W6" s="247">
        <v>0.36</v>
      </c>
    </row>
    <row r="7" spans="1:23" ht="36" customHeight="1" x14ac:dyDescent="0.25">
      <c r="A7" s="1">
        <v>40604</v>
      </c>
      <c r="B7" s="28" t="s">
        <v>18</v>
      </c>
      <c r="C7" s="84" t="s">
        <v>128</v>
      </c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6"/>
      <c r="Q7" s="241"/>
      <c r="R7" s="186">
        <f t="shared" ref="R7:S7" si="1">Q7*1.02</f>
        <v>0</v>
      </c>
      <c r="S7" s="186">
        <f t="shared" si="1"/>
        <v>0</v>
      </c>
      <c r="T7" s="245">
        <v>7</v>
      </c>
      <c r="U7" s="193">
        <v>1.8</v>
      </c>
      <c r="V7" s="246">
        <v>0</v>
      </c>
      <c r="W7" s="247">
        <v>0.95</v>
      </c>
    </row>
    <row r="8" spans="1:23" ht="51.75" customHeight="1" x14ac:dyDescent="0.25">
      <c r="A8" s="3">
        <v>40635</v>
      </c>
      <c r="B8" s="28" t="s">
        <v>111</v>
      </c>
      <c r="C8" s="190">
        <v>0</v>
      </c>
      <c r="D8" s="190">
        <v>0</v>
      </c>
      <c r="E8" s="251">
        <f t="shared" ref="E6:E12" si="2">SUM(F8:L8)</f>
        <v>1.5</v>
      </c>
      <c r="F8" s="190">
        <v>0</v>
      </c>
      <c r="G8" s="190">
        <v>0</v>
      </c>
      <c r="H8" s="190">
        <v>0</v>
      </c>
      <c r="I8" s="190">
        <v>0</v>
      </c>
      <c r="J8" s="251">
        <v>0</v>
      </c>
      <c r="K8" s="251">
        <v>0</v>
      </c>
      <c r="L8" s="251">
        <v>1.5</v>
      </c>
      <c r="M8" s="251">
        <v>0</v>
      </c>
      <c r="N8" s="190">
        <v>0</v>
      </c>
      <c r="O8" s="190">
        <v>0</v>
      </c>
      <c r="P8" s="196">
        <v>0</v>
      </c>
      <c r="Q8" s="241">
        <f t="shared" ref="Q6:Q11" si="3">C8+D8+E8+M8+N8+O8+P8</f>
        <v>1.5</v>
      </c>
      <c r="R8" s="186">
        <f t="shared" ref="R8:S8" si="4">Q8*1.02</f>
        <v>1.53</v>
      </c>
      <c r="S8" s="186">
        <f t="shared" si="4"/>
        <v>1.5606</v>
      </c>
      <c r="T8" s="245">
        <v>0</v>
      </c>
      <c r="U8" s="193">
        <v>0</v>
      </c>
      <c r="V8" s="246">
        <v>0</v>
      </c>
      <c r="W8" s="247">
        <v>0</v>
      </c>
    </row>
    <row r="9" spans="1:23" ht="24" x14ac:dyDescent="0.25">
      <c r="A9" s="1">
        <v>40665</v>
      </c>
      <c r="B9" s="28" t="s">
        <v>20</v>
      </c>
      <c r="C9" s="84" t="s">
        <v>129</v>
      </c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6"/>
      <c r="Q9" s="241"/>
      <c r="R9" s="186">
        <f t="shared" ref="R9:S9" si="5">Q9*1.02</f>
        <v>0</v>
      </c>
      <c r="S9" s="186">
        <f t="shared" si="5"/>
        <v>0</v>
      </c>
      <c r="T9" s="245">
        <v>0.85</v>
      </c>
      <c r="U9" s="193">
        <v>8.16</v>
      </c>
      <c r="V9" s="246">
        <v>0</v>
      </c>
      <c r="W9" s="247">
        <v>0</v>
      </c>
    </row>
    <row r="10" spans="1:23" ht="36" x14ac:dyDescent="0.25">
      <c r="A10" s="1">
        <v>40696</v>
      </c>
      <c r="B10" s="28" t="s">
        <v>21</v>
      </c>
      <c r="C10" s="190">
        <v>0</v>
      </c>
      <c r="D10" s="190">
        <v>0</v>
      </c>
      <c r="E10" s="190">
        <f t="shared" si="2"/>
        <v>0</v>
      </c>
      <c r="F10" s="190">
        <v>0</v>
      </c>
      <c r="G10" s="190">
        <v>0</v>
      </c>
      <c r="H10" s="190">
        <v>0</v>
      </c>
      <c r="I10" s="190">
        <v>0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  <c r="O10" s="190">
        <v>0</v>
      </c>
      <c r="P10" s="196">
        <v>0</v>
      </c>
      <c r="Q10" s="241">
        <f t="shared" si="3"/>
        <v>0</v>
      </c>
      <c r="R10" s="186">
        <f t="shared" ref="R10:S10" si="6">Q10*1.02</f>
        <v>0</v>
      </c>
      <c r="S10" s="186">
        <f t="shared" si="6"/>
        <v>0</v>
      </c>
      <c r="T10" s="245">
        <v>0.16</v>
      </c>
      <c r="U10" s="193">
        <v>0</v>
      </c>
      <c r="V10" s="246">
        <v>0</v>
      </c>
      <c r="W10" s="247">
        <v>0</v>
      </c>
    </row>
    <row r="11" spans="1:23" ht="48.75" thickBot="1" x14ac:dyDescent="0.3">
      <c r="A11" s="3">
        <v>40726</v>
      </c>
      <c r="B11" s="29" t="s">
        <v>22</v>
      </c>
      <c r="C11" s="197">
        <v>0</v>
      </c>
      <c r="D11" s="197">
        <v>0.63</v>
      </c>
      <c r="E11" s="197">
        <f t="shared" si="2"/>
        <v>7.8</v>
      </c>
      <c r="F11" s="197">
        <v>0</v>
      </c>
      <c r="G11" s="197">
        <v>0</v>
      </c>
      <c r="H11" s="197">
        <v>0.05</v>
      </c>
      <c r="I11" s="197">
        <v>0</v>
      </c>
      <c r="J11" s="197">
        <v>0</v>
      </c>
      <c r="K11" s="197">
        <v>0</v>
      </c>
      <c r="L11" s="197">
        <v>7.75</v>
      </c>
      <c r="M11" s="197">
        <v>0</v>
      </c>
      <c r="N11" s="197">
        <v>0</v>
      </c>
      <c r="O11" s="197">
        <v>0</v>
      </c>
      <c r="P11" s="199">
        <v>0</v>
      </c>
      <c r="Q11" s="241">
        <f t="shared" si="3"/>
        <v>8.43</v>
      </c>
      <c r="R11" s="186">
        <f t="shared" ref="R11:S12" si="7">Q11*1.02</f>
        <v>8.5985999999999994</v>
      </c>
      <c r="S11" s="186">
        <f t="shared" si="7"/>
        <v>8.7705719999999996</v>
      </c>
      <c r="T11" s="248">
        <v>2.15</v>
      </c>
      <c r="U11" s="201">
        <v>4.7</v>
      </c>
      <c r="V11" s="202">
        <v>7.14</v>
      </c>
      <c r="W11" s="249">
        <v>5.34</v>
      </c>
    </row>
    <row r="12" spans="1:23" ht="66" customHeight="1" thickBot="1" x14ac:dyDescent="0.3">
      <c r="A12" s="16">
        <v>2</v>
      </c>
      <c r="B12" s="26" t="s">
        <v>15</v>
      </c>
      <c r="C12" s="204">
        <f t="shared" ref="C12:P12" si="8">SUM(C2:C11)</f>
        <v>0</v>
      </c>
      <c r="D12" s="204">
        <f t="shared" si="8"/>
        <v>0.63</v>
      </c>
      <c r="E12" s="204">
        <f t="shared" si="2"/>
        <v>21.3</v>
      </c>
      <c r="F12" s="204">
        <f t="shared" si="8"/>
        <v>0</v>
      </c>
      <c r="G12" s="204">
        <f t="shared" si="8"/>
        <v>0</v>
      </c>
      <c r="H12" s="204">
        <f t="shared" si="8"/>
        <v>6.05</v>
      </c>
      <c r="I12" s="204">
        <f t="shared" si="8"/>
        <v>0</v>
      </c>
      <c r="J12" s="204">
        <f t="shared" si="8"/>
        <v>0</v>
      </c>
      <c r="K12" s="204">
        <f t="shared" si="8"/>
        <v>0</v>
      </c>
      <c r="L12" s="204">
        <f t="shared" si="8"/>
        <v>15.25</v>
      </c>
      <c r="M12" s="204">
        <f t="shared" si="8"/>
        <v>0</v>
      </c>
      <c r="N12" s="204">
        <f t="shared" si="8"/>
        <v>0</v>
      </c>
      <c r="O12" s="204">
        <f t="shared" si="8"/>
        <v>0</v>
      </c>
      <c r="P12" s="206">
        <f t="shared" si="8"/>
        <v>0</v>
      </c>
      <c r="Q12" s="207">
        <f>SUM(Q5:Q11)</f>
        <v>21.93</v>
      </c>
      <c r="R12" s="204">
        <f>SUM(R5:R11)</f>
        <v>22.368600000000001</v>
      </c>
      <c r="S12" s="204">
        <f>SUM(S5:S11)</f>
        <v>22.815972000000002</v>
      </c>
      <c r="T12" s="250">
        <v>19.32</v>
      </c>
      <c r="U12" s="208">
        <f>SUM(U5:U11)</f>
        <v>22.900000000000002</v>
      </c>
      <c r="V12" s="209">
        <f>SUM(V5:V11)</f>
        <v>16.690000000000001</v>
      </c>
      <c r="W12" s="237">
        <f>SUM(W5:W11)</f>
        <v>13.75</v>
      </c>
    </row>
  </sheetData>
  <mergeCells count="26">
    <mergeCell ref="C6:P6"/>
    <mergeCell ref="C7:P7"/>
    <mergeCell ref="C9:P9"/>
    <mergeCell ref="W1:W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"/>
  <sheetViews>
    <sheetView topLeftCell="A7" workbookViewId="0">
      <selection activeCell="AA16" sqref="AA16"/>
    </sheetView>
  </sheetViews>
  <sheetFormatPr defaultRowHeight="15" x14ac:dyDescent="0.25"/>
  <sheetData>
    <row r="1" spans="1:23" ht="15" customHeight="1" x14ac:dyDescent="0.25">
      <c r="A1" s="54" t="s">
        <v>0</v>
      </c>
      <c r="B1" s="57" t="s">
        <v>1</v>
      </c>
      <c r="C1" s="38" t="s">
        <v>96</v>
      </c>
      <c r="D1" s="38" t="s">
        <v>97</v>
      </c>
      <c r="E1" s="38" t="s">
        <v>98</v>
      </c>
      <c r="F1" s="38" t="s">
        <v>99</v>
      </c>
      <c r="G1" s="38" t="s">
        <v>100</v>
      </c>
      <c r="H1" s="38" t="s">
        <v>101</v>
      </c>
      <c r="I1" s="38" t="s">
        <v>102</v>
      </c>
      <c r="J1" s="38" t="s">
        <v>103</v>
      </c>
      <c r="K1" s="38" t="s">
        <v>104</v>
      </c>
      <c r="L1" s="38" t="s">
        <v>105</v>
      </c>
      <c r="M1" s="38" t="s">
        <v>106</v>
      </c>
      <c r="N1" s="38" t="s">
        <v>107</v>
      </c>
      <c r="O1" s="108" t="s">
        <v>108</v>
      </c>
      <c r="P1" s="114" t="s">
        <v>109</v>
      </c>
      <c r="Q1" s="44" t="s">
        <v>127</v>
      </c>
      <c r="R1" s="47">
        <v>2018</v>
      </c>
      <c r="S1" s="47">
        <v>2019</v>
      </c>
      <c r="T1" s="41" t="s">
        <v>123</v>
      </c>
      <c r="U1" s="63" t="s">
        <v>124</v>
      </c>
      <c r="V1" s="35" t="s">
        <v>125</v>
      </c>
      <c r="W1" s="35" t="s">
        <v>126</v>
      </c>
    </row>
    <row r="2" spans="1:23" x14ac:dyDescent="0.25">
      <c r="A2" s="55"/>
      <c r="B2" s="5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109"/>
      <c r="P2" s="115"/>
      <c r="Q2" s="45"/>
      <c r="R2" s="48"/>
      <c r="S2" s="48"/>
      <c r="T2" s="42"/>
      <c r="U2" s="64"/>
      <c r="V2" s="36"/>
      <c r="W2" s="36"/>
    </row>
    <row r="3" spans="1:23" x14ac:dyDescent="0.25">
      <c r="A3" s="55"/>
      <c r="B3" s="5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09"/>
      <c r="P3" s="115"/>
      <c r="Q3" s="45"/>
      <c r="R3" s="48"/>
      <c r="S3" s="48"/>
      <c r="T3" s="42"/>
      <c r="U3" s="64"/>
      <c r="V3" s="36"/>
      <c r="W3" s="36"/>
    </row>
    <row r="4" spans="1:23" ht="37.5" customHeight="1" thickBot="1" x14ac:dyDescent="0.3">
      <c r="A4" s="56"/>
      <c r="B4" s="5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110"/>
      <c r="P4" s="116"/>
      <c r="Q4" s="46"/>
      <c r="R4" s="49"/>
      <c r="S4" s="49"/>
      <c r="T4" s="43"/>
      <c r="U4" s="65"/>
      <c r="V4" s="37"/>
      <c r="W4" s="37"/>
    </row>
    <row r="5" spans="1:23" ht="37.5" customHeight="1" x14ac:dyDescent="0.25">
      <c r="A5" s="31">
        <v>40546</v>
      </c>
      <c r="B5" s="27" t="s">
        <v>110</v>
      </c>
      <c r="C5" s="186">
        <v>0</v>
      </c>
      <c r="D5" s="186">
        <v>0</v>
      </c>
      <c r="E5" s="186">
        <f t="shared" ref="E5:E16" si="0">SUM(F5:L5)</f>
        <v>2.16</v>
      </c>
      <c r="F5" s="186">
        <v>0</v>
      </c>
      <c r="G5" s="186">
        <v>0</v>
      </c>
      <c r="H5" s="186">
        <v>0</v>
      </c>
      <c r="I5" s="186">
        <v>0</v>
      </c>
      <c r="J5" s="186">
        <v>0</v>
      </c>
      <c r="K5" s="186">
        <v>0</v>
      </c>
      <c r="L5" s="186">
        <v>2.16</v>
      </c>
      <c r="M5" s="186">
        <v>0</v>
      </c>
      <c r="N5" s="186">
        <v>0</v>
      </c>
      <c r="O5" s="187">
        <v>0</v>
      </c>
      <c r="P5" s="188">
        <v>0</v>
      </c>
      <c r="Q5" s="265">
        <f>P5+O5+N5+M5+E5+C5+D5</f>
        <v>2.16</v>
      </c>
      <c r="R5" s="190">
        <f>Q5*1.02</f>
        <v>2.2032000000000003</v>
      </c>
      <c r="S5" s="190">
        <f>R5*1.02</f>
        <v>2.2472640000000004</v>
      </c>
      <c r="T5" s="242">
        <v>2.16</v>
      </c>
      <c r="U5" s="191">
        <v>0</v>
      </c>
      <c r="V5" s="243">
        <v>0</v>
      </c>
      <c r="W5" s="244">
        <v>0</v>
      </c>
    </row>
    <row r="6" spans="1:23" ht="48" x14ac:dyDescent="0.25">
      <c r="A6" s="1">
        <v>40577</v>
      </c>
      <c r="B6" s="28" t="s">
        <v>24</v>
      </c>
      <c r="C6" s="84" t="s">
        <v>130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117"/>
      <c r="P6" s="118"/>
      <c r="Q6" s="103"/>
      <c r="R6" s="87"/>
      <c r="S6" s="87"/>
      <c r="T6" s="245">
        <v>0</v>
      </c>
      <c r="U6" s="193">
        <v>0</v>
      </c>
      <c r="V6" s="246">
        <v>0</v>
      </c>
      <c r="W6" s="247">
        <v>0</v>
      </c>
    </row>
    <row r="7" spans="1:23" ht="24" x14ac:dyDescent="0.25">
      <c r="A7" s="1">
        <v>40605</v>
      </c>
      <c r="B7" s="28" t="s">
        <v>25</v>
      </c>
      <c r="C7" s="186">
        <v>0</v>
      </c>
      <c r="D7" s="186">
        <v>0</v>
      </c>
      <c r="E7" s="186">
        <f t="shared" si="0"/>
        <v>0</v>
      </c>
      <c r="F7" s="186">
        <v>0</v>
      </c>
      <c r="G7" s="186">
        <v>0</v>
      </c>
      <c r="H7" s="186">
        <v>0</v>
      </c>
      <c r="I7" s="186">
        <v>0</v>
      </c>
      <c r="J7" s="186">
        <v>0</v>
      </c>
      <c r="K7" s="186">
        <v>0</v>
      </c>
      <c r="L7" s="186">
        <v>0</v>
      </c>
      <c r="M7" s="186">
        <v>0</v>
      </c>
      <c r="N7" s="186">
        <v>0</v>
      </c>
      <c r="O7" s="187">
        <v>0</v>
      </c>
      <c r="P7" s="188">
        <v>0</v>
      </c>
      <c r="Q7" s="265">
        <f t="shared" ref="Q6:Q16" si="1">P7+O7+N7+M7+E7+C7+D7</f>
        <v>0</v>
      </c>
      <c r="R7" s="190">
        <f t="shared" ref="R7:S12" si="2">Q7*1.02</f>
        <v>0</v>
      </c>
      <c r="S7" s="190">
        <f t="shared" si="2"/>
        <v>0</v>
      </c>
      <c r="T7" s="245">
        <f>SUM(F7,G7,H7,P7,Q7,R7,S7)</f>
        <v>0</v>
      </c>
      <c r="U7" s="193">
        <v>0</v>
      </c>
      <c r="V7" s="246">
        <v>0</v>
      </c>
      <c r="W7" s="247">
        <v>0</v>
      </c>
    </row>
    <row r="8" spans="1:23" ht="61.5" customHeight="1" x14ac:dyDescent="0.25">
      <c r="A8" s="3">
        <v>40636</v>
      </c>
      <c r="B8" s="29" t="s">
        <v>26</v>
      </c>
      <c r="C8" s="186">
        <v>0</v>
      </c>
      <c r="D8" s="186">
        <v>8.5</v>
      </c>
      <c r="E8" s="186">
        <f t="shared" si="0"/>
        <v>26.5</v>
      </c>
      <c r="F8" s="186">
        <v>0</v>
      </c>
      <c r="G8" s="186">
        <v>0</v>
      </c>
      <c r="H8" s="186">
        <v>0</v>
      </c>
      <c r="I8" s="186">
        <v>0</v>
      </c>
      <c r="J8" s="186">
        <v>0</v>
      </c>
      <c r="K8" s="186">
        <v>0</v>
      </c>
      <c r="L8" s="186">
        <v>26.5</v>
      </c>
      <c r="M8" s="186">
        <v>0.6</v>
      </c>
      <c r="N8" s="186">
        <v>0</v>
      </c>
      <c r="O8" s="187">
        <v>0</v>
      </c>
      <c r="P8" s="188">
        <v>0</v>
      </c>
      <c r="Q8" s="265">
        <f t="shared" si="1"/>
        <v>35.6</v>
      </c>
      <c r="R8" s="190">
        <f t="shared" si="2"/>
        <v>36.312000000000005</v>
      </c>
      <c r="S8" s="190">
        <f t="shared" si="2"/>
        <v>37.038240000000009</v>
      </c>
      <c r="T8" s="245">
        <v>26.22</v>
      </c>
      <c r="U8" s="193">
        <v>26.22</v>
      </c>
      <c r="V8" s="246">
        <v>24.37</v>
      </c>
      <c r="W8" s="247">
        <v>14.46</v>
      </c>
    </row>
    <row r="9" spans="1:23" x14ac:dyDescent="0.25">
      <c r="A9" s="1">
        <v>40666</v>
      </c>
      <c r="B9" s="28" t="s">
        <v>119</v>
      </c>
      <c r="C9" s="186">
        <v>0.35</v>
      </c>
      <c r="D9" s="186">
        <v>0.27</v>
      </c>
      <c r="E9" s="186">
        <f t="shared" si="0"/>
        <v>6.6000000000000005</v>
      </c>
      <c r="F9" s="186">
        <v>0</v>
      </c>
      <c r="G9" s="186">
        <v>0.3</v>
      </c>
      <c r="H9" s="186">
        <v>0.5</v>
      </c>
      <c r="I9" s="186">
        <v>0.1</v>
      </c>
      <c r="J9" s="186">
        <v>0</v>
      </c>
      <c r="K9" s="186">
        <v>0</v>
      </c>
      <c r="L9" s="186">
        <v>5.7</v>
      </c>
      <c r="M9" s="186">
        <v>0</v>
      </c>
      <c r="N9" s="186">
        <v>0</v>
      </c>
      <c r="O9" s="187">
        <v>0</v>
      </c>
      <c r="P9" s="188">
        <v>0</v>
      </c>
      <c r="Q9" s="265">
        <f t="shared" si="1"/>
        <v>7.2200000000000006</v>
      </c>
      <c r="R9" s="190">
        <f t="shared" si="2"/>
        <v>7.3644000000000007</v>
      </c>
      <c r="S9" s="190">
        <f t="shared" si="2"/>
        <v>7.5116880000000013</v>
      </c>
      <c r="T9" s="245">
        <v>9.25</v>
      </c>
      <c r="U9" s="193">
        <v>23.59</v>
      </c>
      <c r="V9" s="246">
        <v>2.17</v>
      </c>
      <c r="W9" s="247">
        <v>0</v>
      </c>
    </row>
    <row r="10" spans="1:23" ht="60" x14ac:dyDescent="0.25">
      <c r="A10" s="1">
        <v>40697</v>
      </c>
      <c r="B10" s="28" t="s">
        <v>27</v>
      </c>
      <c r="C10" s="186">
        <v>0</v>
      </c>
      <c r="D10" s="186">
        <v>0</v>
      </c>
      <c r="E10" s="186">
        <f t="shared" si="0"/>
        <v>18.899999999999999</v>
      </c>
      <c r="F10" s="186">
        <v>0</v>
      </c>
      <c r="G10" s="186">
        <v>13.7</v>
      </c>
      <c r="H10" s="186">
        <v>0.5</v>
      </c>
      <c r="I10" s="186">
        <v>0</v>
      </c>
      <c r="J10" s="186">
        <v>3.2</v>
      </c>
      <c r="K10" s="186">
        <v>0</v>
      </c>
      <c r="L10" s="186">
        <v>1.5</v>
      </c>
      <c r="M10" s="186">
        <v>0</v>
      </c>
      <c r="N10" s="186">
        <v>0</v>
      </c>
      <c r="O10" s="187">
        <v>0</v>
      </c>
      <c r="P10" s="188">
        <v>0</v>
      </c>
      <c r="Q10" s="265">
        <f t="shared" si="1"/>
        <v>18.899999999999999</v>
      </c>
      <c r="R10" s="190">
        <f t="shared" si="2"/>
        <v>19.277999999999999</v>
      </c>
      <c r="S10" s="190">
        <f t="shared" si="2"/>
        <v>19.66356</v>
      </c>
      <c r="T10" s="245">
        <v>3</v>
      </c>
      <c r="U10" s="193">
        <v>10</v>
      </c>
      <c r="V10" s="246">
        <v>0</v>
      </c>
      <c r="W10" s="247">
        <v>13.54</v>
      </c>
    </row>
    <row r="11" spans="1:23" ht="72" x14ac:dyDescent="0.25">
      <c r="A11" s="1">
        <v>40727</v>
      </c>
      <c r="B11" s="28" t="s">
        <v>131</v>
      </c>
      <c r="C11" s="186">
        <v>0</v>
      </c>
      <c r="D11" s="186">
        <v>0</v>
      </c>
      <c r="E11" s="186">
        <f t="shared" si="0"/>
        <v>2</v>
      </c>
      <c r="F11" s="186">
        <v>0</v>
      </c>
      <c r="G11" s="186">
        <v>0</v>
      </c>
      <c r="H11" s="186">
        <v>0</v>
      </c>
      <c r="I11" s="186">
        <v>0</v>
      </c>
      <c r="J11" s="186">
        <v>0</v>
      </c>
      <c r="K11" s="186">
        <v>0</v>
      </c>
      <c r="L11" s="186">
        <v>2</v>
      </c>
      <c r="M11" s="186">
        <v>0</v>
      </c>
      <c r="N11" s="186">
        <v>0</v>
      </c>
      <c r="O11" s="187">
        <v>40</v>
      </c>
      <c r="P11" s="188">
        <v>0</v>
      </c>
      <c r="Q11" s="265">
        <f t="shared" si="1"/>
        <v>42</v>
      </c>
      <c r="R11" s="190">
        <f t="shared" si="2"/>
        <v>42.84</v>
      </c>
      <c r="S11" s="190">
        <f t="shared" si="2"/>
        <v>43.696800000000003</v>
      </c>
      <c r="T11" s="245">
        <v>10</v>
      </c>
      <c r="U11" s="193">
        <v>0</v>
      </c>
      <c r="V11" s="246">
        <v>0</v>
      </c>
      <c r="W11" s="247">
        <v>0</v>
      </c>
    </row>
    <row r="12" spans="1:23" ht="48" x14ac:dyDescent="0.25">
      <c r="A12" s="1">
        <v>40758</v>
      </c>
      <c r="B12" s="28" t="s">
        <v>28</v>
      </c>
      <c r="C12" s="186">
        <v>0</v>
      </c>
      <c r="D12" s="186">
        <v>0</v>
      </c>
      <c r="E12" s="186">
        <f t="shared" si="0"/>
        <v>2</v>
      </c>
      <c r="F12" s="186">
        <v>0</v>
      </c>
      <c r="G12" s="186">
        <v>0</v>
      </c>
      <c r="H12" s="186">
        <v>0</v>
      </c>
      <c r="I12" s="186">
        <v>0</v>
      </c>
      <c r="J12" s="186">
        <v>0</v>
      </c>
      <c r="K12" s="186">
        <v>0</v>
      </c>
      <c r="L12" s="186">
        <v>2</v>
      </c>
      <c r="M12" s="186">
        <v>0</v>
      </c>
      <c r="N12" s="186">
        <v>0</v>
      </c>
      <c r="O12" s="187">
        <v>0</v>
      </c>
      <c r="P12" s="188">
        <v>0</v>
      </c>
      <c r="Q12" s="265">
        <f t="shared" si="1"/>
        <v>2</v>
      </c>
      <c r="R12" s="190">
        <f t="shared" si="2"/>
        <v>2.04</v>
      </c>
      <c r="S12" s="190">
        <f t="shared" si="2"/>
        <v>2.0808</v>
      </c>
      <c r="T12" s="245">
        <v>2</v>
      </c>
      <c r="U12" s="193">
        <v>1.8</v>
      </c>
      <c r="V12" s="246">
        <v>2.82</v>
      </c>
      <c r="W12" s="247">
        <v>2.3199999999999998</v>
      </c>
    </row>
    <row r="13" spans="1:23" ht="36" x14ac:dyDescent="0.25">
      <c r="A13" s="1">
        <v>40789</v>
      </c>
      <c r="B13" s="28" t="s">
        <v>29</v>
      </c>
      <c r="C13" s="84" t="s">
        <v>130</v>
      </c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117"/>
      <c r="P13" s="118"/>
      <c r="Q13" s="103"/>
      <c r="R13" s="87"/>
      <c r="S13" s="87"/>
      <c r="T13" s="104">
        <f>SUM(F13,G13,H13,P13,Q13,R13,S13)</f>
        <v>0</v>
      </c>
      <c r="U13" s="105">
        <v>0</v>
      </c>
      <c r="V13" s="106">
        <v>0</v>
      </c>
      <c r="W13" s="107">
        <v>0</v>
      </c>
    </row>
    <row r="14" spans="1:23" ht="36" x14ac:dyDescent="0.25">
      <c r="A14" s="1">
        <v>40819</v>
      </c>
      <c r="B14" s="28" t="s">
        <v>30</v>
      </c>
      <c r="C14" s="186">
        <v>0</v>
      </c>
      <c r="D14" s="186">
        <v>0</v>
      </c>
      <c r="E14" s="186">
        <f t="shared" si="0"/>
        <v>0</v>
      </c>
      <c r="F14" s="186">
        <v>0</v>
      </c>
      <c r="G14" s="186">
        <v>0</v>
      </c>
      <c r="H14" s="186">
        <v>0</v>
      </c>
      <c r="I14" s="186">
        <v>0</v>
      </c>
      <c r="J14" s="186">
        <v>0</v>
      </c>
      <c r="K14" s="186">
        <v>0</v>
      </c>
      <c r="L14" s="186">
        <v>0</v>
      </c>
      <c r="M14" s="186">
        <v>0</v>
      </c>
      <c r="N14" s="186">
        <v>0</v>
      </c>
      <c r="O14" s="187">
        <v>0</v>
      </c>
      <c r="P14" s="188">
        <v>0</v>
      </c>
      <c r="Q14" s="265">
        <f t="shared" si="1"/>
        <v>0</v>
      </c>
      <c r="R14" s="190">
        <f t="shared" ref="R14:S16" si="3">Q14*1.02</f>
        <v>0</v>
      </c>
      <c r="S14" s="190">
        <f t="shared" si="3"/>
        <v>0</v>
      </c>
      <c r="T14" s="245">
        <f>SUM(F14,G14,H14,P14,Q14,R14,S14)</f>
        <v>0</v>
      </c>
      <c r="U14" s="193">
        <v>0</v>
      </c>
      <c r="V14" s="246">
        <v>0</v>
      </c>
      <c r="W14" s="247">
        <v>0</v>
      </c>
    </row>
    <row r="15" spans="1:23" ht="36" x14ac:dyDescent="0.25">
      <c r="A15" s="1">
        <v>40850</v>
      </c>
      <c r="B15" s="28" t="s">
        <v>31</v>
      </c>
      <c r="C15" s="186">
        <v>0</v>
      </c>
      <c r="D15" s="186">
        <v>0</v>
      </c>
      <c r="E15" s="240">
        <f t="shared" si="0"/>
        <v>15.5</v>
      </c>
      <c r="F15" s="186">
        <v>0</v>
      </c>
      <c r="G15" s="186">
        <v>0</v>
      </c>
      <c r="H15" s="186">
        <v>0</v>
      </c>
      <c r="I15" s="186">
        <v>0</v>
      </c>
      <c r="J15" s="186">
        <v>0</v>
      </c>
      <c r="K15" s="186">
        <v>0</v>
      </c>
      <c r="L15" s="240">
        <v>15.5</v>
      </c>
      <c r="M15" s="186">
        <v>0</v>
      </c>
      <c r="N15" s="186">
        <v>0</v>
      </c>
      <c r="O15" s="187">
        <v>0</v>
      </c>
      <c r="P15" s="188">
        <v>0</v>
      </c>
      <c r="Q15" s="265">
        <f t="shared" si="1"/>
        <v>15.5</v>
      </c>
      <c r="R15" s="190">
        <f t="shared" si="3"/>
        <v>15.81</v>
      </c>
      <c r="S15" s="190">
        <f t="shared" si="3"/>
        <v>16.126200000000001</v>
      </c>
      <c r="T15" s="245">
        <v>18.36</v>
      </c>
      <c r="U15" s="193">
        <v>10</v>
      </c>
      <c r="V15" s="246">
        <v>4.84</v>
      </c>
      <c r="W15" s="247">
        <v>9.27</v>
      </c>
    </row>
    <row r="16" spans="1:23" ht="36.75" thickBot="1" x14ac:dyDescent="0.3">
      <c r="A16" s="3">
        <v>40880</v>
      </c>
      <c r="B16" s="29" t="s">
        <v>32</v>
      </c>
      <c r="C16" s="197">
        <v>6.5</v>
      </c>
      <c r="D16" s="197">
        <v>2.4</v>
      </c>
      <c r="E16" s="186">
        <f t="shared" si="0"/>
        <v>5.3</v>
      </c>
      <c r="F16" s="197">
        <v>0</v>
      </c>
      <c r="G16" s="197">
        <v>0</v>
      </c>
      <c r="H16" s="197">
        <v>0</v>
      </c>
      <c r="I16" s="197">
        <v>4.8</v>
      </c>
      <c r="J16" s="197">
        <v>0</v>
      </c>
      <c r="K16" s="197">
        <v>0</v>
      </c>
      <c r="L16" s="197">
        <v>0.5</v>
      </c>
      <c r="M16" s="197">
        <v>0.1</v>
      </c>
      <c r="N16" s="197">
        <v>0</v>
      </c>
      <c r="O16" s="198">
        <v>10</v>
      </c>
      <c r="P16" s="199">
        <v>0</v>
      </c>
      <c r="Q16" s="265">
        <f t="shared" si="1"/>
        <v>24.299999999999997</v>
      </c>
      <c r="R16" s="190">
        <f t="shared" si="3"/>
        <v>24.785999999999998</v>
      </c>
      <c r="S16" s="190">
        <f t="shared" si="3"/>
        <v>25.28172</v>
      </c>
      <c r="T16" s="248">
        <v>10.57</v>
      </c>
      <c r="U16" s="201">
        <v>10</v>
      </c>
      <c r="V16" s="202">
        <v>14.54</v>
      </c>
      <c r="W16" s="249">
        <v>8.26</v>
      </c>
    </row>
    <row r="17" spans="1:23" ht="32.25" thickBot="1" x14ac:dyDescent="0.3">
      <c r="A17" s="5">
        <v>3</v>
      </c>
      <c r="B17" s="4" t="s">
        <v>23</v>
      </c>
      <c r="C17" s="204">
        <f t="shared" ref="C17:P17" si="4">SUM(C2:C16)</f>
        <v>6.85</v>
      </c>
      <c r="D17" s="204">
        <f t="shared" si="4"/>
        <v>11.17</v>
      </c>
      <c r="E17" s="204">
        <f t="shared" si="4"/>
        <v>78.959999999999994</v>
      </c>
      <c r="F17" s="204">
        <f t="shared" si="4"/>
        <v>0</v>
      </c>
      <c r="G17" s="204">
        <f t="shared" si="4"/>
        <v>14</v>
      </c>
      <c r="H17" s="204">
        <f t="shared" si="4"/>
        <v>1</v>
      </c>
      <c r="I17" s="204">
        <f t="shared" si="4"/>
        <v>4.8999999999999995</v>
      </c>
      <c r="J17" s="204">
        <f t="shared" si="4"/>
        <v>3.2</v>
      </c>
      <c r="K17" s="204">
        <f t="shared" si="4"/>
        <v>0</v>
      </c>
      <c r="L17" s="204">
        <f t="shared" si="4"/>
        <v>55.86</v>
      </c>
      <c r="M17" s="204">
        <f t="shared" si="4"/>
        <v>0.7</v>
      </c>
      <c r="N17" s="204">
        <f t="shared" si="4"/>
        <v>0</v>
      </c>
      <c r="O17" s="266">
        <f>SUM(O5:O16)</f>
        <v>50</v>
      </c>
      <c r="P17" s="234">
        <f t="shared" si="4"/>
        <v>0</v>
      </c>
      <c r="Q17" s="267">
        <f>SUM(Q5:Q16)</f>
        <v>147.68</v>
      </c>
      <c r="R17" s="204">
        <f>SUM(R5:R16)</f>
        <v>150.6336</v>
      </c>
      <c r="S17" s="204">
        <f>SUM(S5:S16)</f>
        <v>153.64627200000001</v>
      </c>
      <c r="T17" s="250">
        <v>81.56</v>
      </c>
      <c r="U17" s="208">
        <f>SUM(U5:U16)</f>
        <v>81.61</v>
      </c>
      <c r="V17" s="209">
        <f>SUM(V5:V16)</f>
        <v>48.74</v>
      </c>
      <c r="W17" s="237">
        <f>SUM(W5:W16)</f>
        <v>47.85</v>
      </c>
    </row>
  </sheetData>
  <mergeCells count="25">
    <mergeCell ref="C13:N13"/>
    <mergeCell ref="C6:N6"/>
    <mergeCell ref="W1:W4"/>
    <mergeCell ref="I1:I4"/>
    <mergeCell ref="A1:A4"/>
    <mergeCell ref="B1:B4"/>
    <mergeCell ref="C1:C4"/>
    <mergeCell ref="D1:D4"/>
    <mergeCell ref="E1:E4"/>
    <mergeCell ref="F1:F4"/>
    <mergeCell ref="G1:G4"/>
    <mergeCell ref="H1:H4"/>
    <mergeCell ref="P1:P4"/>
    <mergeCell ref="T1:T4"/>
    <mergeCell ref="J1:J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"/>
  <sheetViews>
    <sheetView topLeftCell="A7" workbookViewId="0">
      <selection activeCell="Q8" sqref="Q8"/>
    </sheetView>
  </sheetViews>
  <sheetFormatPr defaultRowHeight="15" x14ac:dyDescent="0.25"/>
  <sheetData>
    <row r="1" spans="1:23" ht="15" customHeight="1" x14ac:dyDescent="0.25">
      <c r="A1" s="54" t="s">
        <v>0</v>
      </c>
      <c r="B1" s="57" t="s">
        <v>1</v>
      </c>
      <c r="C1" s="38" t="s">
        <v>96</v>
      </c>
      <c r="D1" s="38" t="s">
        <v>97</v>
      </c>
      <c r="E1" s="38" t="s">
        <v>98</v>
      </c>
      <c r="F1" s="38" t="s">
        <v>99</v>
      </c>
      <c r="G1" s="38" t="s">
        <v>100</v>
      </c>
      <c r="H1" s="38" t="s">
        <v>101</v>
      </c>
      <c r="I1" s="38" t="s">
        <v>102</v>
      </c>
      <c r="J1" s="38" t="s">
        <v>103</v>
      </c>
      <c r="K1" s="38" t="s">
        <v>104</v>
      </c>
      <c r="L1" s="38" t="s">
        <v>105</v>
      </c>
      <c r="M1" s="38" t="s">
        <v>106</v>
      </c>
      <c r="N1" s="38" t="s">
        <v>107</v>
      </c>
      <c r="O1" s="108" t="s">
        <v>108</v>
      </c>
      <c r="P1" s="114" t="s">
        <v>109</v>
      </c>
      <c r="Q1" s="133" t="s">
        <v>127</v>
      </c>
      <c r="R1" s="47">
        <v>2018</v>
      </c>
      <c r="S1" s="47">
        <v>2019</v>
      </c>
      <c r="T1" s="41" t="s">
        <v>123</v>
      </c>
      <c r="U1" s="47" t="s">
        <v>124</v>
      </c>
      <c r="V1" s="35" t="s">
        <v>125</v>
      </c>
      <c r="W1" s="60" t="s">
        <v>126</v>
      </c>
    </row>
    <row r="2" spans="1:23" x14ac:dyDescent="0.25">
      <c r="A2" s="55"/>
      <c r="B2" s="5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109"/>
      <c r="P2" s="115"/>
      <c r="Q2" s="134"/>
      <c r="R2" s="48"/>
      <c r="S2" s="48"/>
      <c r="T2" s="42"/>
      <c r="U2" s="48"/>
      <c r="V2" s="36"/>
      <c r="W2" s="61"/>
    </row>
    <row r="3" spans="1:23" x14ac:dyDescent="0.25">
      <c r="A3" s="55"/>
      <c r="B3" s="5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09"/>
      <c r="P3" s="115"/>
      <c r="Q3" s="134"/>
      <c r="R3" s="48"/>
      <c r="S3" s="48"/>
      <c r="T3" s="42"/>
      <c r="U3" s="48"/>
      <c r="V3" s="36"/>
      <c r="W3" s="61"/>
    </row>
    <row r="4" spans="1:23" ht="73.5" customHeight="1" thickBot="1" x14ac:dyDescent="0.3">
      <c r="A4" s="56"/>
      <c r="B4" s="5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110"/>
      <c r="P4" s="116"/>
      <c r="Q4" s="135"/>
      <c r="R4" s="49"/>
      <c r="S4" s="49"/>
      <c r="T4" s="43"/>
      <c r="U4" s="49"/>
      <c r="V4" s="37"/>
      <c r="W4" s="62"/>
    </row>
    <row r="5" spans="1:23" ht="73.5" customHeight="1" x14ac:dyDescent="0.25">
      <c r="A5" s="2">
        <v>40547</v>
      </c>
      <c r="B5" s="27" t="s">
        <v>34</v>
      </c>
      <c r="C5" s="119">
        <v>9.4499999999999993</v>
      </c>
      <c r="D5" s="119">
        <v>3.5</v>
      </c>
      <c r="E5" s="119">
        <f>SUM(F5:L5)</f>
        <v>1.1499999999999999</v>
      </c>
      <c r="F5" s="119">
        <v>0.01</v>
      </c>
      <c r="G5" s="119">
        <v>0.55000000000000004</v>
      </c>
      <c r="H5" s="119">
        <v>0.1</v>
      </c>
      <c r="I5" s="119">
        <v>0</v>
      </c>
      <c r="J5" s="119">
        <v>0</v>
      </c>
      <c r="K5" s="119">
        <v>0</v>
      </c>
      <c r="L5" s="119">
        <v>0.49</v>
      </c>
      <c r="M5" s="119">
        <v>0.1</v>
      </c>
      <c r="N5" s="119">
        <v>0</v>
      </c>
      <c r="O5" s="120">
        <v>0</v>
      </c>
      <c r="P5" s="121">
        <v>0</v>
      </c>
      <c r="Q5" s="136">
        <f>P5+O5+N5+M5+E5+C5+D5</f>
        <v>14.2</v>
      </c>
      <c r="R5" s="122">
        <f>Q5*1.02</f>
        <v>14.484</v>
      </c>
      <c r="S5" s="122">
        <f>R5*1.02</f>
        <v>14.773680000000001</v>
      </c>
      <c r="T5" s="89">
        <v>13.8</v>
      </c>
      <c r="U5" s="90">
        <v>12.54</v>
      </c>
      <c r="V5" s="91">
        <v>12.08</v>
      </c>
      <c r="W5" s="92">
        <v>8.58</v>
      </c>
    </row>
    <row r="6" spans="1:23" ht="81" customHeight="1" x14ac:dyDescent="0.25">
      <c r="A6" s="1">
        <v>40578</v>
      </c>
      <c r="B6" s="28" t="s">
        <v>35</v>
      </c>
      <c r="C6" s="119">
        <v>0</v>
      </c>
      <c r="D6" s="119">
        <v>0</v>
      </c>
      <c r="E6" s="119">
        <v>0</v>
      </c>
      <c r="F6" s="119">
        <v>0</v>
      </c>
      <c r="G6" s="119">
        <v>0</v>
      </c>
      <c r="H6" s="119">
        <v>0</v>
      </c>
      <c r="I6" s="119">
        <v>0</v>
      </c>
      <c r="J6" s="119">
        <v>0</v>
      </c>
      <c r="K6" s="119">
        <v>0</v>
      </c>
      <c r="L6" s="119">
        <v>0</v>
      </c>
      <c r="M6" s="119">
        <v>0</v>
      </c>
      <c r="N6" s="119">
        <v>0</v>
      </c>
      <c r="O6" s="120">
        <v>0</v>
      </c>
      <c r="P6" s="121">
        <v>0</v>
      </c>
      <c r="Q6" s="136">
        <f t="shared" ref="Q6:Q13" si="0">P6+O6+N6+M6+E6+C6+D6</f>
        <v>0</v>
      </c>
      <c r="R6" s="122">
        <f t="shared" ref="R6:S14" si="1">Q6*1.02</f>
        <v>0</v>
      </c>
      <c r="S6" s="122">
        <f t="shared" si="1"/>
        <v>0</v>
      </c>
      <c r="T6" s="93">
        <f t="shared" ref="T6:T13" si="2">SUM(F6,G6,H6,P6,Q6,R6,S6)</f>
        <v>0</v>
      </c>
      <c r="U6" s="94">
        <v>0</v>
      </c>
      <c r="V6" s="95">
        <v>0</v>
      </c>
      <c r="W6" s="96">
        <v>0</v>
      </c>
    </row>
    <row r="7" spans="1:23" ht="81" customHeight="1" x14ac:dyDescent="0.25">
      <c r="A7" s="1">
        <v>40606</v>
      </c>
      <c r="B7" s="28" t="s">
        <v>36</v>
      </c>
      <c r="C7" s="83">
        <v>7.32</v>
      </c>
      <c r="D7" s="83">
        <v>2.7</v>
      </c>
      <c r="E7" s="83">
        <f t="shared" ref="E7:E14" si="3">SUM(F7:L7)</f>
        <v>1.5299999999999998</v>
      </c>
      <c r="F7" s="83">
        <v>0.03</v>
      </c>
      <c r="G7" s="83">
        <v>0.6</v>
      </c>
      <c r="H7" s="83">
        <v>0.5</v>
      </c>
      <c r="I7" s="83">
        <v>0</v>
      </c>
      <c r="J7" s="83">
        <v>0</v>
      </c>
      <c r="K7" s="83">
        <v>0</v>
      </c>
      <c r="L7" s="83">
        <v>0.4</v>
      </c>
      <c r="M7" s="83">
        <v>0.1</v>
      </c>
      <c r="N7" s="83">
        <v>0</v>
      </c>
      <c r="O7" s="123">
        <v>0</v>
      </c>
      <c r="P7" s="124">
        <v>0</v>
      </c>
      <c r="Q7" s="136">
        <f t="shared" si="0"/>
        <v>11.649999999999999</v>
      </c>
      <c r="R7" s="122">
        <f t="shared" si="1"/>
        <v>11.882999999999999</v>
      </c>
      <c r="S7" s="122">
        <f t="shared" si="1"/>
        <v>12.120659999999999</v>
      </c>
      <c r="T7" s="93">
        <v>10.85</v>
      </c>
      <c r="U7" s="94">
        <v>10.52</v>
      </c>
      <c r="V7" s="95">
        <v>10.119999999999999</v>
      </c>
      <c r="W7" s="96">
        <v>6.13</v>
      </c>
    </row>
    <row r="8" spans="1:23" ht="60" x14ac:dyDescent="0.25">
      <c r="A8" s="1">
        <v>40637</v>
      </c>
      <c r="B8" s="28" t="s">
        <v>37</v>
      </c>
      <c r="C8" s="83">
        <v>0</v>
      </c>
      <c r="D8" s="83">
        <v>0</v>
      </c>
      <c r="E8" s="83">
        <f t="shared" si="3"/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0</v>
      </c>
      <c r="N8" s="83">
        <v>0</v>
      </c>
      <c r="O8" s="123">
        <v>0</v>
      </c>
      <c r="P8" s="124">
        <v>0</v>
      </c>
      <c r="Q8" s="136">
        <f t="shared" si="0"/>
        <v>0</v>
      </c>
      <c r="R8" s="122">
        <f t="shared" si="1"/>
        <v>0</v>
      </c>
      <c r="S8" s="122">
        <f t="shared" si="1"/>
        <v>0</v>
      </c>
      <c r="T8" s="93">
        <f t="shared" si="2"/>
        <v>0</v>
      </c>
      <c r="U8" s="94">
        <v>0</v>
      </c>
      <c r="V8" s="95">
        <v>0</v>
      </c>
      <c r="W8" s="96">
        <v>0</v>
      </c>
    </row>
    <row r="9" spans="1:23" ht="48" x14ac:dyDescent="0.25">
      <c r="A9" s="1">
        <v>40667</v>
      </c>
      <c r="B9" s="28" t="s">
        <v>38</v>
      </c>
      <c r="C9" s="83">
        <v>0</v>
      </c>
      <c r="D9" s="83">
        <v>0</v>
      </c>
      <c r="E9" s="83">
        <f t="shared" si="3"/>
        <v>1.62</v>
      </c>
      <c r="F9" s="83">
        <v>0</v>
      </c>
      <c r="G9" s="83">
        <v>0</v>
      </c>
      <c r="H9" s="83">
        <v>0.12</v>
      </c>
      <c r="I9" s="83">
        <v>0</v>
      </c>
      <c r="J9" s="83">
        <v>0</v>
      </c>
      <c r="K9" s="83">
        <v>0</v>
      </c>
      <c r="L9" s="83">
        <v>1.5</v>
      </c>
      <c r="M9" s="83">
        <v>0</v>
      </c>
      <c r="N9" s="83">
        <v>0</v>
      </c>
      <c r="O9" s="123">
        <v>0</v>
      </c>
      <c r="P9" s="124">
        <v>0</v>
      </c>
      <c r="Q9" s="136">
        <f t="shared" si="0"/>
        <v>1.62</v>
      </c>
      <c r="R9" s="122">
        <f t="shared" si="1"/>
        <v>1.6524000000000001</v>
      </c>
      <c r="S9" s="122">
        <f t="shared" si="1"/>
        <v>1.6854480000000001</v>
      </c>
      <c r="T9" s="93">
        <v>3.6</v>
      </c>
      <c r="U9" s="94">
        <v>0.8</v>
      </c>
      <c r="V9" s="95">
        <v>2.94</v>
      </c>
      <c r="W9" s="96">
        <v>0</v>
      </c>
    </row>
    <row r="10" spans="1:23" ht="24" x14ac:dyDescent="0.25">
      <c r="A10" s="1">
        <v>40698</v>
      </c>
      <c r="B10" s="28" t="s">
        <v>39</v>
      </c>
      <c r="C10" s="83">
        <v>0</v>
      </c>
      <c r="D10" s="83">
        <v>0</v>
      </c>
      <c r="E10" s="83">
        <f t="shared" si="3"/>
        <v>0</v>
      </c>
      <c r="F10" s="83">
        <v>0</v>
      </c>
      <c r="G10" s="83">
        <v>0</v>
      </c>
      <c r="H10" s="83">
        <v>0</v>
      </c>
      <c r="I10" s="83">
        <v>0</v>
      </c>
      <c r="J10" s="83">
        <v>0</v>
      </c>
      <c r="K10" s="83">
        <v>0</v>
      </c>
      <c r="L10" s="83">
        <v>0</v>
      </c>
      <c r="M10" s="83">
        <v>0</v>
      </c>
      <c r="N10" s="83">
        <v>0</v>
      </c>
      <c r="O10" s="123">
        <v>0</v>
      </c>
      <c r="P10" s="124">
        <v>0</v>
      </c>
      <c r="Q10" s="136">
        <f t="shared" si="0"/>
        <v>0</v>
      </c>
      <c r="R10" s="122">
        <f t="shared" si="1"/>
        <v>0</v>
      </c>
      <c r="S10" s="122">
        <f t="shared" si="1"/>
        <v>0</v>
      </c>
      <c r="T10" s="93">
        <v>0.38</v>
      </c>
      <c r="U10" s="94">
        <v>0</v>
      </c>
      <c r="V10" s="95">
        <v>0</v>
      </c>
      <c r="W10" s="96">
        <v>0</v>
      </c>
    </row>
    <row r="11" spans="1:23" ht="36" x14ac:dyDescent="0.25">
      <c r="A11" s="1">
        <v>40728</v>
      </c>
      <c r="B11" s="28" t="s">
        <v>40</v>
      </c>
      <c r="C11" s="83">
        <v>0</v>
      </c>
      <c r="D11" s="83">
        <v>0</v>
      </c>
      <c r="E11" s="83">
        <f t="shared" si="3"/>
        <v>0</v>
      </c>
      <c r="F11" s="83">
        <v>0</v>
      </c>
      <c r="G11" s="83">
        <v>0</v>
      </c>
      <c r="H11" s="83">
        <v>0</v>
      </c>
      <c r="I11" s="83">
        <v>0</v>
      </c>
      <c r="J11" s="83">
        <v>0</v>
      </c>
      <c r="K11" s="83">
        <v>0</v>
      </c>
      <c r="L11" s="83">
        <v>0</v>
      </c>
      <c r="M11" s="83">
        <v>0</v>
      </c>
      <c r="N11" s="83">
        <v>0</v>
      </c>
      <c r="O11" s="123">
        <v>0</v>
      </c>
      <c r="P11" s="124">
        <v>0</v>
      </c>
      <c r="Q11" s="136">
        <f t="shared" si="0"/>
        <v>0</v>
      </c>
      <c r="R11" s="122">
        <f t="shared" si="1"/>
        <v>0</v>
      </c>
      <c r="S11" s="122">
        <f t="shared" si="1"/>
        <v>0</v>
      </c>
      <c r="T11" s="93">
        <v>1.6</v>
      </c>
      <c r="U11" s="94">
        <v>0</v>
      </c>
      <c r="V11" s="95">
        <v>0</v>
      </c>
      <c r="W11" s="96">
        <v>0</v>
      </c>
    </row>
    <row r="12" spans="1:23" ht="48" x14ac:dyDescent="0.25">
      <c r="A12" s="1">
        <v>40759</v>
      </c>
      <c r="B12" s="28" t="s">
        <v>41</v>
      </c>
      <c r="C12" s="83">
        <v>0</v>
      </c>
      <c r="D12" s="83">
        <v>0.5</v>
      </c>
      <c r="E12" s="83">
        <f t="shared" si="3"/>
        <v>4.2</v>
      </c>
      <c r="F12" s="83">
        <v>0</v>
      </c>
      <c r="G12" s="83">
        <v>0</v>
      </c>
      <c r="H12" s="83">
        <v>0.8</v>
      </c>
      <c r="I12" s="83">
        <v>0</v>
      </c>
      <c r="J12" s="83">
        <v>0</v>
      </c>
      <c r="K12" s="83">
        <v>0</v>
      </c>
      <c r="L12" s="83">
        <v>3.4</v>
      </c>
      <c r="M12" s="83">
        <v>0</v>
      </c>
      <c r="N12" s="83">
        <v>0</v>
      </c>
      <c r="O12" s="123">
        <v>0</v>
      </c>
      <c r="P12" s="124">
        <v>0</v>
      </c>
      <c r="Q12" s="136">
        <f t="shared" si="0"/>
        <v>4.7</v>
      </c>
      <c r="R12" s="122">
        <f t="shared" si="1"/>
        <v>4.7940000000000005</v>
      </c>
      <c r="S12" s="122">
        <f t="shared" si="1"/>
        <v>4.8898800000000007</v>
      </c>
      <c r="T12" s="93">
        <v>5.2</v>
      </c>
      <c r="U12" s="94">
        <v>4.96</v>
      </c>
      <c r="V12" s="95">
        <v>5.13</v>
      </c>
      <c r="W12" s="96">
        <v>2.75</v>
      </c>
    </row>
    <row r="13" spans="1:23" ht="24.75" thickBot="1" x14ac:dyDescent="0.3">
      <c r="A13" s="3">
        <v>40790</v>
      </c>
      <c r="B13" s="29" t="s">
        <v>42</v>
      </c>
      <c r="C13" s="125">
        <v>0</v>
      </c>
      <c r="D13" s="125">
        <v>0</v>
      </c>
      <c r="E13" s="83">
        <f t="shared" si="3"/>
        <v>0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5">
        <v>0</v>
      </c>
      <c r="M13" s="125">
        <v>0</v>
      </c>
      <c r="N13" s="125">
        <v>0</v>
      </c>
      <c r="O13" s="126">
        <v>0</v>
      </c>
      <c r="P13" s="127">
        <v>0</v>
      </c>
      <c r="Q13" s="136">
        <f t="shared" si="0"/>
        <v>0</v>
      </c>
      <c r="R13" s="122">
        <f t="shared" si="1"/>
        <v>0</v>
      </c>
      <c r="S13" s="122">
        <f t="shared" si="1"/>
        <v>0</v>
      </c>
      <c r="T13" s="97">
        <f t="shared" si="2"/>
        <v>0</v>
      </c>
      <c r="U13" s="98">
        <v>0</v>
      </c>
      <c r="V13" s="99">
        <v>0</v>
      </c>
      <c r="W13" s="100">
        <v>0</v>
      </c>
    </row>
    <row r="14" spans="1:23" ht="63.75" thickBot="1" x14ac:dyDescent="0.3">
      <c r="A14" s="5">
        <v>4</v>
      </c>
      <c r="B14" s="4" t="s">
        <v>33</v>
      </c>
      <c r="C14" s="88">
        <f t="shared" ref="C14:P14" si="4">SUM(C2:C13)</f>
        <v>16.77</v>
      </c>
      <c r="D14" s="129">
        <f t="shared" si="4"/>
        <v>6.7</v>
      </c>
      <c r="E14" s="88">
        <f t="shared" si="3"/>
        <v>8.5</v>
      </c>
      <c r="F14" s="130">
        <f t="shared" si="4"/>
        <v>0.04</v>
      </c>
      <c r="G14" s="88">
        <f t="shared" si="4"/>
        <v>1.1499999999999999</v>
      </c>
      <c r="H14" s="88">
        <f t="shared" si="4"/>
        <v>1.52</v>
      </c>
      <c r="I14" s="88">
        <f t="shared" si="4"/>
        <v>0</v>
      </c>
      <c r="J14" s="88">
        <f t="shared" si="4"/>
        <v>0</v>
      </c>
      <c r="K14" s="88">
        <f t="shared" si="4"/>
        <v>0</v>
      </c>
      <c r="L14" s="88">
        <f t="shared" si="4"/>
        <v>5.79</v>
      </c>
      <c r="M14" s="88">
        <f t="shared" si="4"/>
        <v>0.2</v>
      </c>
      <c r="N14" s="88">
        <f t="shared" si="4"/>
        <v>0</v>
      </c>
      <c r="O14" s="131">
        <f t="shared" si="4"/>
        <v>0</v>
      </c>
      <c r="P14" s="132">
        <f t="shared" si="4"/>
        <v>0</v>
      </c>
      <c r="Q14" s="137">
        <f>SUM(Q5:Q13)</f>
        <v>32.17</v>
      </c>
      <c r="R14" s="88">
        <f>SUM(R5:R13)</f>
        <v>32.813400000000001</v>
      </c>
      <c r="S14" s="88">
        <f>SUM(S5:S13)</f>
        <v>33.469667999999999</v>
      </c>
      <c r="T14" s="138">
        <v>35.43</v>
      </c>
      <c r="U14" s="82">
        <f>SUM(U5:U13)</f>
        <v>28.82</v>
      </c>
      <c r="V14" s="101">
        <f>SUM(V5:V13)</f>
        <v>30.27</v>
      </c>
      <c r="W14" s="81">
        <f>SUM(W5:W13)</f>
        <v>17.46</v>
      </c>
    </row>
    <row r="15" spans="1:23" x14ac:dyDescent="0.25">
      <c r="U15" s="8"/>
    </row>
    <row r="16" spans="1:23" x14ac:dyDescent="0.25">
      <c r="U16" s="8"/>
    </row>
    <row r="17" spans="21:21" x14ac:dyDescent="0.25">
      <c r="U17" s="8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"/>
  <sheetViews>
    <sheetView workbookViewId="0">
      <selection activeCell="Q5" sqref="Q5"/>
    </sheetView>
  </sheetViews>
  <sheetFormatPr defaultRowHeight="15" x14ac:dyDescent="0.25"/>
  <sheetData>
    <row r="1" spans="1:23" ht="15" customHeight="1" x14ac:dyDescent="0.25">
      <c r="A1" s="54" t="s">
        <v>0</v>
      </c>
      <c r="B1" s="57" t="s">
        <v>1</v>
      </c>
      <c r="C1" s="38" t="s">
        <v>96</v>
      </c>
      <c r="D1" s="38" t="s">
        <v>97</v>
      </c>
      <c r="E1" s="38" t="s">
        <v>98</v>
      </c>
      <c r="F1" s="38" t="s">
        <v>99</v>
      </c>
      <c r="G1" s="38" t="s">
        <v>100</v>
      </c>
      <c r="H1" s="38" t="s">
        <v>101</v>
      </c>
      <c r="I1" s="38" t="s">
        <v>102</v>
      </c>
      <c r="J1" s="38" t="s">
        <v>103</v>
      </c>
      <c r="K1" s="38" t="s">
        <v>104</v>
      </c>
      <c r="L1" s="38" t="s">
        <v>105</v>
      </c>
      <c r="M1" s="38" t="s">
        <v>106</v>
      </c>
      <c r="N1" s="38" t="s">
        <v>107</v>
      </c>
      <c r="O1" s="108" t="s">
        <v>108</v>
      </c>
      <c r="P1" s="114" t="s">
        <v>109</v>
      </c>
      <c r="Q1" s="44" t="s">
        <v>127</v>
      </c>
      <c r="R1" s="47">
        <v>2018</v>
      </c>
      <c r="S1" s="47">
        <v>2019</v>
      </c>
      <c r="T1" s="41" t="s">
        <v>123</v>
      </c>
      <c r="U1" s="47" t="s">
        <v>124</v>
      </c>
      <c r="V1" s="35" t="s">
        <v>125</v>
      </c>
      <c r="W1" s="35" t="s">
        <v>126</v>
      </c>
    </row>
    <row r="2" spans="1:23" x14ac:dyDescent="0.25">
      <c r="A2" s="55"/>
      <c r="B2" s="5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109"/>
      <c r="P2" s="115"/>
      <c r="Q2" s="45"/>
      <c r="R2" s="48"/>
      <c r="S2" s="48"/>
      <c r="T2" s="42"/>
      <c r="U2" s="48"/>
      <c r="V2" s="36"/>
      <c r="W2" s="36"/>
    </row>
    <row r="3" spans="1:23" x14ac:dyDescent="0.25">
      <c r="A3" s="55"/>
      <c r="B3" s="5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09"/>
      <c r="P3" s="115"/>
      <c r="Q3" s="45"/>
      <c r="R3" s="48"/>
      <c r="S3" s="48"/>
      <c r="T3" s="42"/>
      <c r="U3" s="48"/>
      <c r="V3" s="36"/>
      <c r="W3" s="36"/>
    </row>
    <row r="4" spans="1:23" ht="36" customHeight="1" thickBot="1" x14ac:dyDescent="0.3">
      <c r="A4" s="56"/>
      <c r="B4" s="5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110"/>
      <c r="P4" s="116"/>
      <c r="Q4" s="46"/>
      <c r="R4" s="49"/>
      <c r="S4" s="49"/>
      <c r="T4" s="43"/>
      <c r="U4" s="49"/>
      <c r="V4" s="37"/>
      <c r="W4" s="37"/>
    </row>
    <row r="5" spans="1:23" ht="48" x14ac:dyDescent="0.25">
      <c r="A5" s="2">
        <v>40548</v>
      </c>
      <c r="B5" s="27" t="s">
        <v>44</v>
      </c>
      <c r="C5" s="119">
        <v>83</v>
      </c>
      <c r="D5" s="119">
        <v>30</v>
      </c>
      <c r="E5" s="119">
        <f>SUM(F5:L5)</f>
        <v>18.05</v>
      </c>
      <c r="F5" s="119">
        <v>0.05</v>
      </c>
      <c r="G5" s="119">
        <v>4.3</v>
      </c>
      <c r="H5" s="119">
        <v>4.4000000000000004</v>
      </c>
      <c r="I5" s="119">
        <v>4</v>
      </c>
      <c r="J5" s="119">
        <v>1</v>
      </c>
      <c r="K5" s="119">
        <v>0</v>
      </c>
      <c r="L5" s="119">
        <v>4.3</v>
      </c>
      <c r="M5" s="119">
        <v>0.15</v>
      </c>
      <c r="N5" s="119">
        <v>0</v>
      </c>
      <c r="O5" s="120">
        <v>0</v>
      </c>
      <c r="P5" s="121">
        <v>0</v>
      </c>
      <c r="Q5" s="136">
        <f t="shared" ref="Q5:Q11" si="0">P5+O5+N5+M5+E5+C5+D5</f>
        <v>131.19999999999999</v>
      </c>
      <c r="R5" s="122">
        <f>Q5*1.02</f>
        <v>133.82399999999998</v>
      </c>
      <c r="S5" s="122">
        <f>R5*1.02</f>
        <v>136.50047999999998</v>
      </c>
      <c r="T5" s="83">
        <v>138.65</v>
      </c>
      <c r="U5" s="90">
        <v>129.94999999999999</v>
      </c>
      <c r="V5" s="91">
        <v>121.93</v>
      </c>
      <c r="W5" s="83">
        <v>78.150000000000006</v>
      </c>
    </row>
    <row r="6" spans="1:23" ht="36" x14ac:dyDescent="0.25">
      <c r="A6" s="1">
        <v>40579</v>
      </c>
      <c r="B6" s="28" t="s">
        <v>45</v>
      </c>
      <c r="C6" s="154">
        <v>0</v>
      </c>
      <c r="D6" s="154">
        <v>0</v>
      </c>
      <c r="E6" s="119">
        <f t="shared" ref="E6:E12" si="1">SUM(F6:L6)</f>
        <v>0</v>
      </c>
      <c r="F6" s="154">
        <v>0</v>
      </c>
      <c r="G6" s="154">
        <v>0</v>
      </c>
      <c r="H6" s="154">
        <v>0</v>
      </c>
      <c r="I6" s="154">
        <v>0</v>
      </c>
      <c r="J6" s="154">
        <v>0</v>
      </c>
      <c r="K6" s="154">
        <v>0</v>
      </c>
      <c r="L6" s="154">
        <v>0</v>
      </c>
      <c r="M6" s="154">
        <v>0</v>
      </c>
      <c r="N6" s="154">
        <v>0</v>
      </c>
      <c r="O6" s="155">
        <v>0</v>
      </c>
      <c r="P6" s="156">
        <v>0</v>
      </c>
      <c r="Q6" s="136">
        <f t="shared" si="0"/>
        <v>0</v>
      </c>
      <c r="R6" s="122">
        <f t="shared" ref="R6:S12" si="2">Q6*1.02</f>
        <v>0</v>
      </c>
      <c r="S6" s="122">
        <f t="shared" si="2"/>
        <v>0</v>
      </c>
      <c r="T6" s="122">
        <v>0</v>
      </c>
      <c r="U6" s="94">
        <v>0</v>
      </c>
      <c r="V6" s="95">
        <v>0</v>
      </c>
      <c r="W6" s="122">
        <v>0</v>
      </c>
    </row>
    <row r="7" spans="1:23" ht="36" x14ac:dyDescent="0.25">
      <c r="A7" s="1">
        <v>40607</v>
      </c>
      <c r="B7" s="28" t="s">
        <v>46</v>
      </c>
      <c r="C7" s="154">
        <v>0</v>
      </c>
      <c r="D7" s="154">
        <v>0</v>
      </c>
      <c r="E7" s="119">
        <f t="shared" si="1"/>
        <v>1.5</v>
      </c>
      <c r="F7" s="154">
        <v>0</v>
      </c>
      <c r="G7" s="154">
        <v>0</v>
      </c>
      <c r="H7" s="154">
        <v>0</v>
      </c>
      <c r="I7" s="154">
        <v>0</v>
      </c>
      <c r="J7" s="154">
        <v>1.5</v>
      </c>
      <c r="K7" s="154">
        <v>0</v>
      </c>
      <c r="L7" s="154">
        <v>0</v>
      </c>
      <c r="M7" s="154">
        <v>0</v>
      </c>
      <c r="N7" s="154">
        <v>0</v>
      </c>
      <c r="O7" s="155">
        <v>0</v>
      </c>
      <c r="P7" s="156">
        <v>0</v>
      </c>
      <c r="Q7" s="136">
        <f t="shared" si="0"/>
        <v>1.5</v>
      </c>
      <c r="R7" s="122">
        <f t="shared" si="2"/>
        <v>1.53</v>
      </c>
      <c r="S7" s="122">
        <f t="shared" si="2"/>
        <v>1.5606</v>
      </c>
      <c r="T7" s="122">
        <v>1.5</v>
      </c>
      <c r="U7" s="94">
        <v>2</v>
      </c>
      <c r="V7" s="95">
        <v>2.2999999999999998</v>
      </c>
      <c r="W7" s="122">
        <v>0.88</v>
      </c>
    </row>
    <row r="8" spans="1:23" ht="60" x14ac:dyDescent="0.25">
      <c r="A8" s="1">
        <v>40638</v>
      </c>
      <c r="B8" s="28" t="s">
        <v>47</v>
      </c>
      <c r="C8" s="154">
        <v>0</v>
      </c>
      <c r="D8" s="154">
        <v>0</v>
      </c>
      <c r="E8" s="119">
        <f t="shared" si="1"/>
        <v>0</v>
      </c>
      <c r="F8" s="154">
        <v>0</v>
      </c>
      <c r="G8" s="154">
        <v>0</v>
      </c>
      <c r="H8" s="154">
        <v>0</v>
      </c>
      <c r="I8" s="154">
        <v>0</v>
      </c>
      <c r="J8" s="154">
        <v>0</v>
      </c>
      <c r="K8" s="154">
        <v>0</v>
      </c>
      <c r="L8" s="154">
        <v>0</v>
      </c>
      <c r="M8" s="154">
        <v>0</v>
      </c>
      <c r="N8" s="154">
        <v>0</v>
      </c>
      <c r="O8" s="155">
        <v>0</v>
      </c>
      <c r="P8" s="156">
        <v>0</v>
      </c>
      <c r="Q8" s="136">
        <f t="shared" si="0"/>
        <v>0</v>
      </c>
      <c r="R8" s="122">
        <f t="shared" si="2"/>
        <v>0</v>
      </c>
      <c r="S8" s="122">
        <f t="shared" si="2"/>
        <v>0</v>
      </c>
      <c r="T8" s="122">
        <v>0</v>
      </c>
      <c r="U8" s="94">
        <v>0</v>
      </c>
      <c r="V8" s="95">
        <v>0</v>
      </c>
      <c r="W8" s="122">
        <v>0</v>
      </c>
    </row>
    <row r="9" spans="1:23" ht="60" x14ac:dyDescent="0.25">
      <c r="A9" s="1">
        <v>40668</v>
      </c>
      <c r="B9" s="28" t="s">
        <v>48</v>
      </c>
      <c r="C9" s="154">
        <v>0</v>
      </c>
      <c r="D9" s="154">
        <v>0</v>
      </c>
      <c r="E9" s="119">
        <f t="shared" si="1"/>
        <v>0</v>
      </c>
      <c r="F9" s="154">
        <v>0</v>
      </c>
      <c r="G9" s="154">
        <v>0</v>
      </c>
      <c r="H9" s="154">
        <v>0</v>
      </c>
      <c r="I9" s="154">
        <v>0</v>
      </c>
      <c r="J9" s="154">
        <v>0</v>
      </c>
      <c r="K9" s="154">
        <v>0</v>
      </c>
      <c r="L9" s="154">
        <v>0</v>
      </c>
      <c r="M9" s="154">
        <v>0</v>
      </c>
      <c r="N9" s="154">
        <v>0</v>
      </c>
      <c r="O9" s="155">
        <v>0</v>
      </c>
      <c r="P9" s="156">
        <v>0</v>
      </c>
      <c r="Q9" s="136">
        <f t="shared" si="0"/>
        <v>0</v>
      </c>
      <c r="R9" s="122">
        <f t="shared" si="2"/>
        <v>0</v>
      </c>
      <c r="S9" s="122">
        <f t="shared" si="2"/>
        <v>0</v>
      </c>
      <c r="T9" s="122">
        <v>0</v>
      </c>
      <c r="U9" s="94">
        <v>0</v>
      </c>
      <c r="V9" s="95">
        <v>0</v>
      </c>
      <c r="W9" s="122">
        <v>0</v>
      </c>
    </row>
    <row r="10" spans="1:23" ht="24" x14ac:dyDescent="0.25">
      <c r="A10" s="1">
        <v>40699</v>
      </c>
      <c r="B10" s="28" t="s">
        <v>49</v>
      </c>
      <c r="C10" s="154">
        <v>0</v>
      </c>
      <c r="D10" s="154">
        <v>0.13</v>
      </c>
      <c r="E10" s="119">
        <f t="shared" si="1"/>
        <v>0.3</v>
      </c>
      <c r="F10" s="154">
        <v>0</v>
      </c>
      <c r="G10" s="154">
        <v>0</v>
      </c>
      <c r="H10" s="154">
        <v>0</v>
      </c>
      <c r="I10" s="154">
        <v>0</v>
      </c>
      <c r="J10" s="154">
        <v>0</v>
      </c>
      <c r="K10" s="154">
        <v>0</v>
      </c>
      <c r="L10" s="154">
        <v>0.3</v>
      </c>
      <c r="M10" s="154">
        <v>0</v>
      </c>
      <c r="N10" s="154">
        <v>0</v>
      </c>
      <c r="O10" s="155">
        <v>0</v>
      </c>
      <c r="P10" s="156">
        <v>0</v>
      </c>
      <c r="Q10" s="136">
        <f t="shared" si="0"/>
        <v>0.43</v>
      </c>
      <c r="R10" s="122">
        <f t="shared" si="2"/>
        <v>0.43859999999999999</v>
      </c>
      <c r="S10" s="122">
        <f t="shared" si="2"/>
        <v>0.44737199999999999</v>
      </c>
      <c r="T10" s="122">
        <v>0.32</v>
      </c>
      <c r="U10" s="94">
        <v>0.32</v>
      </c>
      <c r="V10" s="95">
        <v>0.14000000000000001</v>
      </c>
      <c r="W10" s="122">
        <v>0</v>
      </c>
    </row>
    <row r="11" spans="1:23" ht="24.75" thickBot="1" x14ac:dyDescent="0.3">
      <c r="A11" s="3">
        <v>40729</v>
      </c>
      <c r="B11" s="29" t="s">
        <v>50</v>
      </c>
      <c r="C11" s="163">
        <v>0</v>
      </c>
      <c r="D11" s="163">
        <v>0</v>
      </c>
      <c r="E11" s="164">
        <f t="shared" si="1"/>
        <v>5.75</v>
      </c>
      <c r="F11" s="163">
        <v>0</v>
      </c>
      <c r="G11" s="163">
        <v>0.1</v>
      </c>
      <c r="H11" s="163">
        <v>3</v>
      </c>
      <c r="I11" s="163">
        <v>2.5</v>
      </c>
      <c r="J11" s="163">
        <v>0</v>
      </c>
      <c r="K11" s="163">
        <v>0</v>
      </c>
      <c r="L11" s="163">
        <v>0.15</v>
      </c>
      <c r="M11" s="163">
        <v>0</v>
      </c>
      <c r="N11" s="163">
        <v>0</v>
      </c>
      <c r="O11" s="166">
        <v>0</v>
      </c>
      <c r="P11" s="165">
        <v>0</v>
      </c>
      <c r="Q11" s="136">
        <f t="shared" si="0"/>
        <v>5.75</v>
      </c>
      <c r="R11" s="122">
        <f t="shared" si="2"/>
        <v>5.8650000000000002</v>
      </c>
      <c r="S11" s="122">
        <f t="shared" si="2"/>
        <v>5.9823000000000004</v>
      </c>
      <c r="T11" s="128">
        <v>9.9499999999999993</v>
      </c>
      <c r="U11" s="98">
        <v>2.34</v>
      </c>
      <c r="V11" s="99">
        <v>3.99</v>
      </c>
      <c r="W11" s="128">
        <v>1.54</v>
      </c>
    </row>
    <row r="12" spans="1:23" ht="99" customHeight="1" thickBot="1" x14ac:dyDescent="0.3">
      <c r="A12" s="5">
        <v>5</v>
      </c>
      <c r="B12" s="4" t="s">
        <v>43</v>
      </c>
      <c r="C12" s="88">
        <f t="shared" ref="C12:P12" si="3">SUM(C2:C11)</f>
        <v>83</v>
      </c>
      <c r="D12" s="129">
        <f t="shared" si="3"/>
        <v>30.13</v>
      </c>
      <c r="E12" s="88">
        <f t="shared" si="1"/>
        <v>25.6</v>
      </c>
      <c r="F12" s="88">
        <f t="shared" si="3"/>
        <v>0.05</v>
      </c>
      <c r="G12" s="88">
        <f t="shared" si="3"/>
        <v>4.3999999999999995</v>
      </c>
      <c r="H12" s="88">
        <f t="shared" si="3"/>
        <v>7.4</v>
      </c>
      <c r="I12" s="88">
        <f t="shared" si="3"/>
        <v>6.5</v>
      </c>
      <c r="J12" s="88">
        <f t="shared" si="3"/>
        <v>2.5</v>
      </c>
      <c r="K12" s="88">
        <f t="shared" si="3"/>
        <v>0</v>
      </c>
      <c r="L12" s="88">
        <f t="shared" si="3"/>
        <v>4.75</v>
      </c>
      <c r="M12" s="88">
        <f t="shared" si="3"/>
        <v>0.15</v>
      </c>
      <c r="N12" s="88">
        <f t="shared" si="3"/>
        <v>0</v>
      </c>
      <c r="O12" s="131">
        <f t="shared" si="3"/>
        <v>0</v>
      </c>
      <c r="P12" s="132">
        <f t="shared" si="3"/>
        <v>0</v>
      </c>
      <c r="Q12" s="137">
        <f>SUM(Q5:Q11)</f>
        <v>138.88</v>
      </c>
      <c r="R12" s="88">
        <f>SUM(R5:R11)</f>
        <v>141.6576</v>
      </c>
      <c r="S12" s="88">
        <f>SUM(S5:S11)</f>
        <v>144.49075199999999</v>
      </c>
      <c r="T12" s="88">
        <f>SUM(T2:T11)</f>
        <v>150.41999999999999</v>
      </c>
      <c r="U12" s="82">
        <f>SUM(U5:U11)</f>
        <v>134.60999999999999</v>
      </c>
      <c r="V12" s="101">
        <f>SUM(V5:V11)</f>
        <v>128.36000000000001</v>
      </c>
      <c r="W12" s="81">
        <f>SUM(W5:W11)</f>
        <v>80.570000000000007</v>
      </c>
    </row>
  </sheetData>
  <mergeCells count="23">
    <mergeCell ref="W1:W4"/>
    <mergeCell ref="J1:J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"/>
  <sheetViews>
    <sheetView workbookViewId="0">
      <selection activeCell="O18" sqref="O18"/>
    </sheetView>
  </sheetViews>
  <sheetFormatPr defaultRowHeight="15" x14ac:dyDescent="0.25"/>
  <cols>
    <col min="15" max="15" width="10.5703125" bestFit="1" customWidth="1"/>
  </cols>
  <sheetData>
    <row r="1" spans="1:23" ht="15" customHeight="1" x14ac:dyDescent="0.25">
      <c r="A1" s="54" t="s">
        <v>0</v>
      </c>
      <c r="B1" s="57" t="s">
        <v>1</v>
      </c>
      <c r="C1" s="38" t="s">
        <v>96</v>
      </c>
      <c r="D1" s="38" t="s">
        <v>97</v>
      </c>
      <c r="E1" s="38" t="s">
        <v>98</v>
      </c>
      <c r="F1" s="38" t="s">
        <v>99</v>
      </c>
      <c r="G1" s="38" t="s">
        <v>100</v>
      </c>
      <c r="H1" s="38" t="s">
        <v>101</v>
      </c>
      <c r="I1" s="38" t="s">
        <v>102</v>
      </c>
      <c r="J1" s="38" t="s">
        <v>103</v>
      </c>
      <c r="K1" s="38" t="s">
        <v>104</v>
      </c>
      <c r="L1" s="38" t="s">
        <v>105</v>
      </c>
      <c r="M1" s="38" t="s">
        <v>106</v>
      </c>
      <c r="N1" s="38" t="s">
        <v>107</v>
      </c>
      <c r="O1" s="108" t="s">
        <v>108</v>
      </c>
      <c r="P1" s="114" t="s">
        <v>109</v>
      </c>
      <c r="Q1" s="44" t="s">
        <v>127</v>
      </c>
      <c r="R1" s="47">
        <v>2018</v>
      </c>
      <c r="S1" s="47">
        <v>2019</v>
      </c>
      <c r="T1" s="41" t="s">
        <v>123</v>
      </c>
      <c r="U1" s="47" t="s">
        <v>124</v>
      </c>
      <c r="V1" s="35" t="s">
        <v>125</v>
      </c>
      <c r="W1" s="35" t="s">
        <v>126</v>
      </c>
    </row>
    <row r="2" spans="1:23" x14ac:dyDescent="0.25">
      <c r="A2" s="55"/>
      <c r="B2" s="5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109"/>
      <c r="P2" s="115"/>
      <c r="Q2" s="45"/>
      <c r="R2" s="48"/>
      <c r="S2" s="48"/>
      <c r="T2" s="42"/>
      <c r="U2" s="48"/>
      <c r="V2" s="36"/>
      <c r="W2" s="36"/>
    </row>
    <row r="3" spans="1:23" x14ac:dyDescent="0.25">
      <c r="A3" s="55"/>
      <c r="B3" s="5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09"/>
      <c r="P3" s="115"/>
      <c r="Q3" s="45"/>
      <c r="R3" s="48"/>
      <c r="S3" s="48"/>
      <c r="T3" s="42"/>
      <c r="U3" s="48"/>
      <c r="V3" s="36"/>
      <c r="W3" s="36"/>
    </row>
    <row r="4" spans="1:23" ht="34.5" customHeight="1" thickBot="1" x14ac:dyDescent="0.3">
      <c r="A4" s="56"/>
      <c r="B4" s="5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110"/>
      <c r="P4" s="116"/>
      <c r="Q4" s="46"/>
      <c r="R4" s="49"/>
      <c r="S4" s="49"/>
      <c r="T4" s="43"/>
      <c r="U4" s="49"/>
      <c r="V4" s="37"/>
      <c r="W4" s="37"/>
    </row>
    <row r="5" spans="1:23" ht="48" x14ac:dyDescent="0.25">
      <c r="A5" s="2">
        <v>40549</v>
      </c>
      <c r="B5" s="27" t="s">
        <v>52</v>
      </c>
      <c r="C5" s="268">
        <v>7.81</v>
      </c>
      <c r="D5" s="268">
        <v>2.89</v>
      </c>
      <c r="E5" s="268">
        <f>SUM(F5:L5)</f>
        <v>1.95</v>
      </c>
      <c r="F5" s="268">
        <v>0</v>
      </c>
      <c r="G5" s="268">
        <v>1</v>
      </c>
      <c r="H5" s="268">
        <v>0.5</v>
      </c>
      <c r="I5" s="268">
        <v>0</v>
      </c>
      <c r="J5" s="268">
        <v>0</v>
      </c>
      <c r="K5" s="268">
        <v>0</v>
      </c>
      <c r="L5" s="299">
        <v>0.45</v>
      </c>
      <c r="M5" s="299">
        <v>178.46</v>
      </c>
      <c r="N5" s="268">
        <v>0</v>
      </c>
      <c r="O5" s="311">
        <v>18</v>
      </c>
      <c r="P5" s="271">
        <v>0</v>
      </c>
      <c r="Q5" s="296">
        <f>P5+O5+N5+M5+C5+D5+E5</f>
        <v>209.10999999999999</v>
      </c>
      <c r="R5" s="275">
        <f>Q5*1.02</f>
        <v>213.29219999999998</v>
      </c>
      <c r="S5" s="275"/>
      <c r="T5" s="268">
        <v>190.19</v>
      </c>
      <c r="U5" s="272">
        <v>197.28</v>
      </c>
      <c r="V5" s="297">
        <v>199.75</v>
      </c>
      <c r="W5" s="274">
        <v>198.11</v>
      </c>
    </row>
    <row r="6" spans="1:23" ht="48" x14ac:dyDescent="0.25">
      <c r="A6" s="1">
        <v>40580</v>
      </c>
      <c r="B6" s="28" t="s">
        <v>53</v>
      </c>
      <c r="C6" s="275">
        <v>9</v>
      </c>
      <c r="D6" s="275">
        <v>3.3</v>
      </c>
      <c r="E6" s="268">
        <f t="shared" ref="E6:E17" si="0">SUM(F6:L6)</f>
        <v>0.25</v>
      </c>
      <c r="F6" s="275">
        <v>0</v>
      </c>
      <c r="G6" s="275">
        <v>0</v>
      </c>
      <c r="H6" s="275">
        <v>0</v>
      </c>
      <c r="I6" s="275">
        <v>0</v>
      </c>
      <c r="J6" s="275">
        <v>0</v>
      </c>
      <c r="K6" s="275">
        <v>0</v>
      </c>
      <c r="L6" s="300">
        <v>0.25</v>
      </c>
      <c r="M6" s="300">
        <v>19.649999999999999</v>
      </c>
      <c r="N6" s="275">
        <v>0</v>
      </c>
      <c r="O6" s="276">
        <v>337.23899999999998</v>
      </c>
      <c r="P6" s="277">
        <v>0</v>
      </c>
      <c r="Q6" s="296">
        <f t="shared" ref="Q6:Q17" si="1">P6+O6+N6+M6+C6+D6+E6</f>
        <v>369.43899999999996</v>
      </c>
      <c r="R6" s="275">
        <f t="shared" ref="R6:R17" si="2">Q6*1.02</f>
        <v>376.82777999999996</v>
      </c>
      <c r="S6" s="275"/>
      <c r="T6" s="275">
        <v>78.16</v>
      </c>
      <c r="U6" s="279">
        <v>25.71</v>
      </c>
      <c r="V6" s="298">
        <v>33.74</v>
      </c>
      <c r="W6" s="281">
        <v>25.71</v>
      </c>
    </row>
    <row r="7" spans="1:23" ht="48" x14ac:dyDescent="0.25">
      <c r="A7" s="1">
        <v>40608</v>
      </c>
      <c r="B7" s="28" t="s">
        <v>54</v>
      </c>
      <c r="C7" s="275">
        <v>0</v>
      </c>
      <c r="D7" s="275">
        <v>0</v>
      </c>
      <c r="E7" s="268">
        <f t="shared" si="0"/>
        <v>0</v>
      </c>
      <c r="F7" s="275">
        <v>0</v>
      </c>
      <c r="G7" s="275">
        <v>0</v>
      </c>
      <c r="H7" s="275">
        <v>0</v>
      </c>
      <c r="I7" s="275">
        <v>0</v>
      </c>
      <c r="J7" s="275">
        <v>0</v>
      </c>
      <c r="K7" s="275">
        <v>0</v>
      </c>
      <c r="L7" s="300">
        <v>0</v>
      </c>
      <c r="M7" s="300">
        <v>67.56</v>
      </c>
      <c r="N7" s="275">
        <v>0</v>
      </c>
      <c r="O7" s="276">
        <v>54.5</v>
      </c>
      <c r="P7" s="277">
        <v>0</v>
      </c>
      <c r="Q7" s="296">
        <f t="shared" si="1"/>
        <v>122.06</v>
      </c>
      <c r="R7" s="275">
        <f t="shared" si="2"/>
        <v>124.50120000000001</v>
      </c>
      <c r="S7" s="275"/>
      <c r="T7" s="275">
        <v>97.63</v>
      </c>
      <c r="U7" s="279">
        <v>63.76</v>
      </c>
      <c r="V7" s="298">
        <v>74.959999999999994</v>
      </c>
      <c r="W7" s="281">
        <v>72.78</v>
      </c>
    </row>
    <row r="8" spans="1:23" ht="36" x14ac:dyDescent="0.25">
      <c r="A8" s="1">
        <v>40639</v>
      </c>
      <c r="B8" s="28" t="s">
        <v>55</v>
      </c>
      <c r="C8" s="275">
        <v>0</v>
      </c>
      <c r="D8" s="275">
        <v>0</v>
      </c>
      <c r="E8" s="268">
        <f t="shared" si="0"/>
        <v>0</v>
      </c>
      <c r="F8" s="275">
        <v>0</v>
      </c>
      <c r="G8" s="275">
        <v>0</v>
      </c>
      <c r="H8" s="275">
        <v>0</v>
      </c>
      <c r="I8" s="275">
        <v>0</v>
      </c>
      <c r="J8" s="275">
        <v>0</v>
      </c>
      <c r="K8" s="275">
        <v>0</v>
      </c>
      <c r="L8" s="300">
        <v>0</v>
      </c>
      <c r="M8" s="300">
        <v>74.34</v>
      </c>
      <c r="N8" s="275">
        <v>0</v>
      </c>
      <c r="O8" s="276">
        <v>0</v>
      </c>
      <c r="P8" s="277">
        <v>0</v>
      </c>
      <c r="Q8" s="296">
        <f t="shared" si="1"/>
        <v>74.34</v>
      </c>
      <c r="R8" s="275">
        <f t="shared" si="2"/>
        <v>75.826800000000006</v>
      </c>
      <c r="S8" s="275"/>
      <c r="T8" s="275">
        <v>80.11</v>
      </c>
      <c r="U8" s="279">
        <v>47.12</v>
      </c>
      <c r="V8" s="298">
        <v>54.88</v>
      </c>
      <c r="W8" s="281">
        <v>47.12</v>
      </c>
    </row>
    <row r="9" spans="1:23" ht="36" x14ac:dyDescent="0.25">
      <c r="A9" s="1">
        <v>40669</v>
      </c>
      <c r="B9" s="28" t="s">
        <v>56</v>
      </c>
      <c r="C9" s="275">
        <v>0</v>
      </c>
      <c r="D9" s="275">
        <v>0</v>
      </c>
      <c r="E9" s="268">
        <f t="shared" si="0"/>
        <v>0</v>
      </c>
      <c r="F9" s="275">
        <v>0</v>
      </c>
      <c r="G9" s="275">
        <v>0</v>
      </c>
      <c r="H9" s="275">
        <v>0</v>
      </c>
      <c r="I9" s="275">
        <v>0</v>
      </c>
      <c r="J9" s="275">
        <v>0</v>
      </c>
      <c r="K9" s="275">
        <v>0</v>
      </c>
      <c r="L9" s="300">
        <v>0</v>
      </c>
      <c r="M9" s="300">
        <v>38.04</v>
      </c>
      <c r="N9" s="275">
        <v>0</v>
      </c>
      <c r="O9" s="276">
        <v>4</v>
      </c>
      <c r="P9" s="277">
        <v>0</v>
      </c>
      <c r="Q9" s="296">
        <f t="shared" si="1"/>
        <v>42.04</v>
      </c>
      <c r="R9" s="275">
        <f t="shared" si="2"/>
        <v>42.880800000000001</v>
      </c>
      <c r="S9" s="275"/>
      <c r="T9" s="275">
        <v>40.86</v>
      </c>
      <c r="U9" s="279">
        <v>40.1</v>
      </c>
      <c r="V9" s="298">
        <v>66.180000000000007</v>
      </c>
      <c r="W9" s="281">
        <v>40.1</v>
      </c>
    </row>
    <row r="10" spans="1:23" ht="48" x14ac:dyDescent="0.25">
      <c r="A10" s="1">
        <v>40700</v>
      </c>
      <c r="B10" s="28" t="s">
        <v>57</v>
      </c>
      <c r="C10" s="275">
        <v>0</v>
      </c>
      <c r="D10" s="275">
        <v>0</v>
      </c>
      <c r="E10" s="268">
        <f t="shared" si="0"/>
        <v>0</v>
      </c>
      <c r="F10" s="275">
        <v>0</v>
      </c>
      <c r="G10" s="275">
        <v>0</v>
      </c>
      <c r="H10" s="275">
        <v>0</v>
      </c>
      <c r="I10" s="275">
        <v>0</v>
      </c>
      <c r="J10" s="275">
        <v>0</v>
      </c>
      <c r="K10" s="275">
        <v>0</v>
      </c>
      <c r="L10" s="300">
        <v>0</v>
      </c>
      <c r="M10" s="300">
        <v>31.84</v>
      </c>
      <c r="N10" s="275">
        <v>0</v>
      </c>
      <c r="O10" s="276">
        <v>0</v>
      </c>
      <c r="P10" s="277">
        <v>0</v>
      </c>
      <c r="Q10" s="296">
        <f t="shared" si="1"/>
        <v>31.84</v>
      </c>
      <c r="R10" s="275">
        <f t="shared" si="2"/>
        <v>32.476799999999997</v>
      </c>
      <c r="S10" s="275"/>
      <c r="T10" s="275">
        <v>23.9</v>
      </c>
      <c r="U10" s="279">
        <v>33.26</v>
      </c>
      <c r="V10" s="298">
        <v>22.85</v>
      </c>
      <c r="W10" s="281">
        <v>33.26</v>
      </c>
    </row>
    <row r="11" spans="1:23" ht="48" x14ac:dyDescent="0.25">
      <c r="A11" s="1">
        <v>40730</v>
      </c>
      <c r="B11" s="28" t="s">
        <v>58</v>
      </c>
      <c r="C11" s="275">
        <v>0</v>
      </c>
      <c r="D11" s="275">
        <v>0</v>
      </c>
      <c r="E11" s="268">
        <f t="shared" si="0"/>
        <v>0</v>
      </c>
      <c r="F11" s="275">
        <v>0</v>
      </c>
      <c r="G11" s="275">
        <v>0</v>
      </c>
      <c r="H11" s="275">
        <v>0</v>
      </c>
      <c r="I11" s="275">
        <v>0</v>
      </c>
      <c r="J11" s="275">
        <v>0</v>
      </c>
      <c r="K11" s="275">
        <v>0</v>
      </c>
      <c r="L11" s="300">
        <v>0</v>
      </c>
      <c r="M11" s="300">
        <v>34.409999999999997</v>
      </c>
      <c r="N11" s="275">
        <v>0</v>
      </c>
      <c r="O11" s="276">
        <v>0</v>
      </c>
      <c r="P11" s="277">
        <v>0</v>
      </c>
      <c r="Q11" s="296">
        <f t="shared" si="1"/>
        <v>34.409999999999997</v>
      </c>
      <c r="R11" s="275">
        <f t="shared" si="2"/>
        <v>35.098199999999999</v>
      </c>
      <c r="S11" s="275"/>
      <c r="T11" s="275">
        <v>34.340000000000003</v>
      </c>
      <c r="U11" s="279">
        <v>25.61</v>
      </c>
      <c r="V11" s="298">
        <v>24.4</v>
      </c>
      <c r="W11" s="281">
        <v>25.61</v>
      </c>
    </row>
    <row r="12" spans="1:23" ht="36" x14ac:dyDescent="0.25">
      <c r="A12" s="1">
        <v>40761</v>
      </c>
      <c r="B12" s="28" t="s">
        <v>59</v>
      </c>
      <c r="C12" s="275">
        <v>0</v>
      </c>
      <c r="D12" s="275">
        <v>0</v>
      </c>
      <c r="E12" s="268">
        <f t="shared" si="0"/>
        <v>0</v>
      </c>
      <c r="F12" s="275">
        <v>0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300">
        <v>0</v>
      </c>
      <c r="M12" s="300">
        <v>2.36</v>
      </c>
      <c r="N12" s="275">
        <v>0</v>
      </c>
      <c r="O12" s="276">
        <v>0</v>
      </c>
      <c r="P12" s="277">
        <v>0</v>
      </c>
      <c r="Q12" s="296">
        <f t="shared" si="1"/>
        <v>2.36</v>
      </c>
      <c r="R12" s="275">
        <f t="shared" si="2"/>
        <v>2.4072</v>
      </c>
      <c r="S12" s="275"/>
      <c r="T12" s="278">
        <v>1.62</v>
      </c>
      <c r="U12" s="279">
        <v>10.56</v>
      </c>
      <c r="V12" s="298">
        <v>7.7</v>
      </c>
      <c r="W12" s="281">
        <v>10.56</v>
      </c>
    </row>
    <row r="13" spans="1:23" ht="24" x14ac:dyDescent="0.25">
      <c r="A13" s="1">
        <v>40792</v>
      </c>
      <c r="B13" s="28" t="s">
        <v>60</v>
      </c>
      <c r="C13" s="275">
        <v>0</v>
      </c>
      <c r="D13" s="275">
        <v>0</v>
      </c>
      <c r="E13" s="268">
        <f t="shared" si="0"/>
        <v>0</v>
      </c>
      <c r="F13" s="275">
        <v>0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300">
        <v>0</v>
      </c>
      <c r="M13" s="300">
        <v>0</v>
      </c>
      <c r="N13" s="275">
        <v>0</v>
      </c>
      <c r="O13" s="276">
        <v>0</v>
      </c>
      <c r="P13" s="277">
        <v>0</v>
      </c>
      <c r="Q13" s="296">
        <f t="shared" si="1"/>
        <v>0</v>
      </c>
      <c r="R13" s="275">
        <f t="shared" si="2"/>
        <v>0</v>
      </c>
      <c r="S13" s="275"/>
      <c r="T13" s="278">
        <v>0</v>
      </c>
      <c r="U13" s="279">
        <v>0</v>
      </c>
      <c r="V13" s="298">
        <v>0</v>
      </c>
      <c r="W13" s="281">
        <v>0</v>
      </c>
    </row>
    <row r="14" spans="1:23" ht="36" x14ac:dyDescent="0.25">
      <c r="A14" s="1">
        <v>40822</v>
      </c>
      <c r="B14" s="28" t="s">
        <v>61</v>
      </c>
      <c r="C14" s="275">
        <v>0</v>
      </c>
      <c r="D14" s="275">
        <v>0</v>
      </c>
      <c r="E14" s="268">
        <f t="shared" si="0"/>
        <v>0</v>
      </c>
      <c r="F14" s="275">
        <v>0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300">
        <v>0</v>
      </c>
      <c r="M14" s="300">
        <v>6.71</v>
      </c>
      <c r="N14" s="275">
        <v>0</v>
      </c>
      <c r="O14" s="276">
        <v>125</v>
      </c>
      <c r="P14" s="277">
        <v>0</v>
      </c>
      <c r="Q14" s="296">
        <f t="shared" si="1"/>
        <v>131.71</v>
      </c>
      <c r="R14" s="275">
        <f t="shared" si="2"/>
        <v>134.3442</v>
      </c>
      <c r="S14" s="275"/>
      <c r="T14" s="278">
        <v>2.38</v>
      </c>
      <c r="U14" s="279">
        <v>3.66</v>
      </c>
      <c r="V14" s="298">
        <v>1.9</v>
      </c>
      <c r="W14" s="281">
        <v>3.66</v>
      </c>
    </row>
    <row r="15" spans="1:23" ht="48" x14ac:dyDescent="0.25">
      <c r="A15" s="1">
        <v>40853</v>
      </c>
      <c r="B15" s="28" t="s">
        <v>62</v>
      </c>
      <c r="C15" s="275">
        <v>0</v>
      </c>
      <c r="D15" s="275">
        <v>0</v>
      </c>
      <c r="E15" s="268">
        <f t="shared" si="0"/>
        <v>0</v>
      </c>
      <c r="F15" s="275">
        <v>0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300">
        <v>0</v>
      </c>
      <c r="M15" s="300">
        <v>30.73</v>
      </c>
      <c r="N15" s="275">
        <v>0</v>
      </c>
      <c r="O15" s="276">
        <v>1.5</v>
      </c>
      <c r="P15" s="277">
        <v>0</v>
      </c>
      <c r="Q15" s="296">
        <f t="shared" si="1"/>
        <v>32.230000000000004</v>
      </c>
      <c r="R15" s="275">
        <f t="shared" si="2"/>
        <v>32.874600000000008</v>
      </c>
      <c r="S15" s="275"/>
      <c r="T15" s="278">
        <v>35.69</v>
      </c>
      <c r="U15" s="279">
        <v>24.56</v>
      </c>
      <c r="V15" s="298">
        <v>28.2</v>
      </c>
      <c r="W15" s="281">
        <v>24.56</v>
      </c>
    </row>
    <row r="16" spans="1:23" ht="48" x14ac:dyDescent="0.25">
      <c r="A16" s="1">
        <v>40883</v>
      </c>
      <c r="B16" s="28" t="s">
        <v>63</v>
      </c>
      <c r="C16" s="275">
        <v>0</v>
      </c>
      <c r="D16" s="275">
        <v>0</v>
      </c>
      <c r="E16" s="268">
        <f t="shared" si="0"/>
        <v>49.489999999999995</v>
      </c>
      <c r="F16" s="275">
        <v>0</v>
      </c>
      <c r="G16" s="275">
        <v>38.69</v>
      </c>
      <c r="H16" s="275">
        <v>0</v>
      </c>
      <c r="I16" s="275">
        <v>0</v>
      </c>
      <c r="J16" s="275">
        <v>10.8</v>
      </c>
      <c r="K16" s="275">
        <v>0</v>
      </c>
      <c r="L16" s="300">
        <v>0</v>
      </c>
      <c r="M16" s="300">
        <v>11.41</v>
      </c>
      <c r="N16" s="275">
        <v>0</v>
      </c>
      <c r="O16" s="276">
        <v>15</v>
      </c>
      <c r="P16" s="277">
        <v>0</v>
      </c>
      <c r="Q16" s="296">
        <f t="shared" si="1"/>
        <v>75.899999999999991</v>
      </c>
      <c r="R16" s="275">
        <f t="shared" si="2"/>
        <v>77.417999999999992</v>
      </c>
      <c r="S16" s="275"/>
      <c r="T16" s="278">
        <v>64.47</v>
      </c>
      <c r="U16" s="279">
        <v>44.85</v>
      </c>
      <c r="V16" s="298">
        <v>56.25</v>
      </c>
      <c r="W16" s="281">
        <v>57.2</v>
      </c>
    </row>
    <row r="17" spans="1:23" ht="60.75" thickBot="1" x14ac:dyDescent="0.3">
      <c r="A17" s="17">
        <v>41426</v>
      </c>
      <c r="B17" s="29" t="s">
        <v>64</v>
      </c>
      <c r="C17" s="282">
        <v>0</v>
      </c>
      <c r="D17" s="282">
        <v>0</v>
      </c>
      <c r="E17" s="268">
        <f t="shared" si="0"/>
        <v>0</v>
      </c>
      <c r="F17" s="282">
        <v>0</v>
      </c>
      <c r="G17" s="282">
        <v>0</v>
      </c>
      <c r="H17" s="282">
        <v>0</v>
      </c>
      <c r="I17" s="282">
        <v>0</v>
      </c>
      <c r="J17" s="282">
        <v>0</v>
      </c>
      <c r="K17" s="282">
        <v>0</v>
      </c>
      <c r="L17" s="313">
        <v>0</v>
      </c>
      <c r="M17" s="314">
        <v>102.61</v>
      </c>
      <c r="N17" s="282">
        <v>0</v>
      </c>
      <c r="O17" s="283">
        <v>0</v>
      </c>
      <c r="P17" s="284">
        <v>0</v>
      </c>
      <c r="Q17" s="296">
        <f t="shared" si="1"/>
        <v>102.61</v>
      </c>
      <c r="R17" s="275">
        <f t="shared" si="2"/>
        <v>104.6622</v>
      </c>
      <c r="S17" s="282"/>
      <c r="T17" s="285">
        <v>88.9</v>
      </c>
      <c r="U17" s="286">
        <v>100.2</v>
      </c>
      <c r="V17" s="304">
        <v>93.78</v>
      </c>
      <c r="W17" s="288">
        <v>100.2</v>
      </c>
    </row>
    <row r="18" spans="1:23" ht="62.25" customHeight="1" thickBot="1" x14ac:dyDescent="0.3">
      <c r="A18" s="5">
        <v>6</v>
      </c>
      <c r="B18" s="4" t="s">
        <v>51</v>
      </c>
      <c r="C18" s="315">
        <f t="shared" ref="C18:P18" si="3">SUM(C2:C17)</f>
        <v>16.809999999999999</v>
      </c>
      <c r="D18" s="315">
        <f t="shared" si="3"/>
        <v>6.1899999999999995</v>
      </c>
      <c r="E18" s="315">
        <f t="shared" si="3"/>
        <v>51.69</v>
      </c>
      <c r="F18" s="315">
        <f t="shared" si="3"/>
        <v>0</v>
      </c>
      <c r="G18" s="315">
        <f t="shared" si="3"/>
        <v>39.69</v>
      </c>
      <c r="H18" s="315">
        <f t="shared" si="3"/>
        <v>0.5</v>
      </c>
      <c r="I18" s="315">
        <f t="shared" si="3"/>
        <v>0</v>
      </c>
      <c r="J18" s="315">
        <f t="shared" si="3"/>
        <v>10.8</v>
      </c>
      <c r="K18" s="315">
        <f t="shared" si="3"/>
        <v>0</v>
      </c>
      <c r="L18" s="316">
        <f t="shared" si="3"/>
        <v>0.7</v>
      </c>
      <c r="M18" s="316">
        <f>SUM(M5:M17)</f>
        <v>598.12</v>
      </c>
      <c r="N18" s="315">
        <f t="shared" si="3"/>
        <v>0</v>
      </c>
      <c r="O18" s="319">
        <f t="shared" si="3"/>
        <v>555.23900000000003</v>
      </c>
      <c r="P18" s="318">
        <f t="shared" si="3"/>
        <v>0</v>
      </c>
      <c r="Q18" s="292">
        <f>SUM(Q5:Q17)</f>
        <v>1228.049</v>
      </c>
      <c r="R18" s="289"/>
      <c r="S18" s="289"/>
      <c r="T18" s="289">
        <f>SUM(T5:T17)</f>
        <v>738.25000000000011</v>
      </c>
      <c r="U18" s="293">
        <v>616.66999999999996</v>
      </c>
      <c r="V18" s="317">
        <f>SUM(V5:V17)</f>
        <v>664.58999999999992</v>
      </c>
      <c r="W18" s="309">
        <f>SUM(W5:W17)</f>
        <v>638.87000000000012</v>
      </c>
    </row>
    <row r="19" spans="1:23" x14ac:dyDescent="0.25">
      <c r="V19" s="34"/>
    </row>
    <row r="20" spans="1:23" x14ac:dyDescent="0.25">
      <c r="V20" s="34"/>
    </row>
  </sheetData>
  <mergeCells count="23">
    <mergeCell ref="W1:W4"/>
    <mergeCell ref="J1:J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workbookViewId="0">
      <selection activeCell="P15" sqref="P15"/>
    </sheetView>
  </sheetViews>
  <sheetFormatPr defaultRowHeight="15" x14ac:dyDescent="0.25"/>
  <sheetData>
    <row r="1" spans="1:23" ht="15" customHeight="1" x14ac:dyDescent="0.25">
      <c r="A1" s="54" t="s">
        <v>0</v>
      </c>
      <c r="B1" s="57" t="s">
        <v>1</v>
      </c>
      <c r="C1" s="38" t="s">
        <v>96</v>
      </c>
      <c r="D1" s="38" t="s">
        <v>97</v>
      </c>
      <c r="E1" s="38" t="s">
        <v>98</v>
      </c>
      <c r="F1" s="38" t="s">
        <v>99</v>
      </c>
      <c r="G1" s="38" t="s">
        <v>100</v>
      </c>
      <c r="H1" s="38" t="s">
        <v>101</v>
      </c>
      <c r="I1" s="38" t="s">
        <v>102</v>
      </c>
      <c r="J1" s="38" t="s">
        <v>103</v>
      </c>
      <c r="K1" s="38" t="s">
        <v>104</v>
      </c>
      <c r="L1" s="38" t="s">
        <v>105</v>
      </c>
      <c r="M1" s="38" t="s">
        <v>106</v>
      </c>
      <c r="N1" s="38" t="s">
        <v>107</v>
      </c>
      <c r="O1" s="108" t="s">
        <v>108</v>
      </c>
      <c r="P1" s="114" t="s">
        <v>109</v>
      </c>
      <c r="Q1" s="44" t="s">
        <v>127</v>
      </c>
      <c r="R1" s="47">
        <v>2018</v>
      </c>
      <c r="S1" s="47">
        <v>2019</v>
      </c>
      <c r="T1" s="41" t="s">
        <v>123</v>
      </c>
      <c r="U1" s="47" t="s">
        <v>124</v>
      </c>
      <c r="V1" s="35" t="s">
        <v>125</v>
      </c>
      <c r="W1" s="35" t="s">
        <v>126</v>
      </c>
    </row>
    <row r="2" spans="1:23" x14ac:dyDescent="0.25">
      <c r="A2" s="55"/>
      <c r="B2" s="5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109"/>
      <c r="P2" s="115"/>
      <c r="Q2" s="45"/>
      <c r="R2" s="48"/>
      <c r="S2" s="48"/>
      <c r="T2" s="42"/>
      <c r="U2" s="48"/>
      <c r="V2" s="36"/>
      <c r="W2" s="36"/>
    </row>
    <row r="3" spans="1:23" x14ac:dyDescent="0.25">
      <c r="A3" s="55"/>
      <c r="B3" s="5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09"/>
      <c r="P3" s="115"/>
      <c r="Q3" s="45"/>
      <c r="R3" s="48"/>
      <c r="S3" s="48"/>
      <c r="T3" s="42"/>
      <c r="U3" s="48"/>
      <c r="V3" s="36"/>
      <c r="W3" s="36"/>
    </row>
    <row r="4" spans="1:23" ht="39.75" customHeight="1" thickBot="1" x14ac:dyDescent="0.3">
      <c r="A4" s="56"/>
      <c r="B4" s="5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110"/>
      <c r="P4" s="116"/>
      <c r="Q4" s="46"/>
      <c r="R4" s="49"/>
      <c r="S4" s="49"/>
      <c r="T4" s="43"/>
      <c r="U4" s="49"/>
      <c r="V4" s="37"/>
      <c r="W4" s="37"/>
    </row>
    <row r="5" spans="1:23" ht="24.75" thickBot="1" x14ac:dyDescent="0.3">
      <c r="A5" s="31">
        <v>40550</v>
      </c>
      <c r="B5" s="171" t="s">
        <v>65</v>
      </c>
      <c r="C5" s="125">
        <v>0</v>
      </c>
      <c r="D5" s="125">
        <v>0</v>
      </c>
      <c r="E5" s="125">
        <f>SUM(F5:L5)</f>
        <v>187.73</v>
      </c>
      <c r="F5" s="125">
        <v>0</v>
      </c>
      <c r="G5" s="125">
        <v>0</v>
      </c>
      <c r="H5" s="125">
        <v>0</v>
      </c>
      <c r="I5" s="125">
        <v>0</v>
      </c>
      <c r="J5" s="125">
        <v>187.73</v>
      </c>
      <c r="K5" s="125">
        <v>0</v>
      </c>
      <c r="L5" s="125">
        <v>0</v>
      </c>
      <c r="M5" s="125">
        <v>0</v>
      </c>
      <c r="N5" s="125">
        <v>0</v>
      </c>
      <c r="O5" s="126">
        <v>139.1</v>
      </c>
      <c r="P5" s="127">
        <v>0</v>
      </c>
      <c r="Q5" s="172">
        <f t="shared" ref="Q5" si="0">P5+O5+N5+M5+E5+C5+D5</f>
        <v>326.83</v>
      </c>
      <c r="R5" s="125">
        <f>Q5*1.02</f>
        <v>333.36660000000001</v>
      </c>
      <c r="S5" s="125">
        <f>R5*1.02</f>
        <v>340.03393199999999</v>
      </c>
      <c r="T5" s="125">
        <v>137.93</v>
      </c>
      <c r="U5" s="167">
        <v>20.69</v>
      </c>
      <c r="V5" s="168">
        <v>76.540000000000006</v>
      </c>
      <c r="W5" s="169">
        <v>106.23</v>
      </c>
    </row>
    <row r="6" spans="1:23" ht="32.25" thickBot="1" x14ac:dyDescent="0.3">
      <c r="A6" s="18">
        <v>7</v>
      </c>
      <c r="B6" s="170" t="s">
        <v>65</v>
      </c>
      <c r="C6" s="88">
        <f>C5</f>
        <v>0</v>
      </c>
      <c r="D6" s="88">
        <f t="shared" ref="D6:P6" si="1">D5</f>
        <v>0</v>
      </c>
      <c r="E6" s="88">
        <f t="shared" si="1"/>
        <v>187.73</v>
      </c>
      <c r="F6" s="88">
        <f t="shared" si="1"/>
        <v>0</v>
      </c>
      <c r="G6" s="88">
        <f t="shared" si="1"/>
        <v>0</v>
      </c>
      <c r="H6" s="88">
        <f t="shared" si="1"/>
        <v>0</v>
      </c>
      <c r="I6" s="88">
        <f t="shared" si="1"/>
        <v>0</v>
      </c>
      <c r="J6" s="88">
        <f t="shared" si="1"/>
        <v>187.73</v>
      </c>
      <c r="K6" s="88">
        <f t="shared" si="1"/>
        <v>0</v>
      </c>
      <c r="L6" s="88">
        <f t="shared" si="1"/>
        <v>0</v>
      </c>
      <c r="M6" s="88">
        <f t="shared" si="1"/>
        <v>0</v>
      </c>
      <c r="N6" s="88">
        <f t="shared" si="1"/>
        <v>0</v>
      </c>
      <c r="O6" s="131">
        <f t="shared" si="1"/>
        <v>139.1</v>
      </c>
      <c r="P6" s="132">
        <f t="shared" si="1"/>
        <v>0</v>
      </c>
      <c r="Q6" s="137">
        <f>Q5</f>
        <v>326.83</v>
      </c>
      <c r="R6" s="88">
        <f>Q6*1.02</f>
        <v>333.36660000000001</v>
      </c>
      <c r="S6" s="88">
        <f>R6*1.02</f>
        <v>340.03393199999999</v>
      </c>
      <c r="T6" s="88">
        <v>137.93</v>
      </c>
      <c r="U6" s="82">
        <f>SUM(U5)</f>
        <v>20.69</v>
      </c>
      <c r="V6" s="101">
        <v>76.540000000000006</v>
      </c>
      <c r="W6" s="102">
        <v>106.23</v>
      </c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"/>
  <sheetViews>
    <sheetView workbookViewId="0">
      <selection activeCell="M14" sqref="M14"/>
    </sheetView>
  </sheetViews>
  <sheetFormatPr defaultRowHeight="15" x14ac:dyDescent="0.25"/>
  <cols>
    <col min="3" max="12" width="9.28515625" bestFit="1" customWidth="1"/>
    <col min="13" max="13" width="9.5703125" bestFit="1" customWidth="1"/>
    <col min="14" max="16" width="9.28515625" bestFit="1" customWidth="1"/>
    <col min="20" max="23" width="9.28515625" bestFit="1" customWidth="1"/>
  </cols>
  <sheetData>
    <row r="1" spans="1:23" ht="15.75" thickBot="1" x14ac:dyDescent="0.3">
      <c r="C1">
        <v>5</v>
      </c>
    </row>
    <row r="2" spans="1:23" ht="15" customHeight="1" x14ac:dyDescent="0.25">
      <c r="A2" s="54" t="s">
        <v>0</v>
      </c>
      <c r="B2" s="57" t="s">
        <v>1</v>
      </c>
      <c r="C2" s="38" t="s">
        <v>96</v>
      </c>
      <c r="D2" s="38" t="s">
        <v>97</v>
      </c>
      <c r="E2" s="38" t="s">
        <v>98</v>
      </c>
      <c r="F2" s="38" t="s">
        <v>99</v>
      </c>
      <c r="G2" s="38" t="s">
        <v>100</v>
      </c>
      <c r="H2" s="38" t="s">
        <v>101</v>
      </c>
      <c r="I2" s="38" t="s">
        <v>102</v>
      </c>
      <c r="J2" s="38" t="s">
        <v>103</v>
      </c>
      <c r="K2" s="38" t="s">
        <v>104</v>
      </c>
      <c r="L2" s="38" t="s">
        <v>105</v>
      </c>
      <c r="M2" s="38" t="s">
        <v>106</v>
      </c>
      <c r="N2" s="38" t="s">
        <v>107</v>
      </c>
      <c r="O2" s="108" t="s">
        <v>108</v>
      </c>
      <c r="P2" s="114" t="s">
        <v>109</v>
      </c>
      <c r="Q2" s="44" t="s">
        <v>127</v>
      </c>
      <c r="R2" s="47">
        <v>2018</v>
      </c>
      <c r="S2" s="47">
        <v>2019</v>
      </c>
      <c r="T2" s="41" t="s">
        <v>123</v>
      </c>
      <c r="U2" s="47" t="s">
        <v>124</v>
      </c>
      <c r="V2" s="35" t="s">
        <v>125</v>
      </c>
      <c r="W2" s="35" t="s">
        <v>126</v>
      </c>
    </row>
    <row r="3" spans="1:23" x14ac:dyDescent="0.25">
      <c r="A3" s="55"/>
      <c r="B3" s="5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09"/>
      <c r="P3" s="115"/>
      <c r="Q3" s="45"/>
      <c r="R3" s="48"/>
      <c r="S3" s="48"/>
      <c r="T3" s="42"/>
      <c r="U3" s="48"/>
      <c r="V3" s="36"/>
      <c r="W3" s="36"/>
    </row>
    <row r="4" spans="1:23" x14ac:dyDescent="0.25">
      <c r="A4" s="55"/>
      <c r="B4" s="58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109"/>
      <c r="P4" s="115"/>
      <c r="Q4" s="45"/>
      <c r="R4" s="48"/>
      <c r="S4" s="48"/>
      <c r="T4" s="42"/>
      <c r="U4" s="48"/>
      <c r="V4" s="36"/>
      <c r="W4" s="36"/>
    </row>
    <row r="5" spans="1:23" ht="39.75" customHeight="1" thickBot="1" x14ac:dyDescent="0.3">
      <c r="A5" s="56"/>
      <c r="B5" s="59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110"/>
      <c r="P5" s="116"/>
      <c r="Q5" s="46"/>
      <c r="R5" s="49"/>
      <c r="S5" s="49"/>
      <c r="T5" s="43"/>
      <c r="U5" s="49"/>
      <c r="V5" s="37"/>
      <c r="W5" s="37"/>
    </row>
    <row r="6" spans="1:23" ht="24" x14ac:dyDescent="0.25">
      <c r="A6" s="2">
        <v>40551</v>
      </c>
      <c r="B6" s="27" t="s">
        <v>67</v>
      </c>
      <c r="C6" s="268">
        <v>365.5</v>
      </c>
      <c r="D6" s="268">
        <v>131.63</v>
      </c>
      <c r="E6" s="268">
        <f t="shared" ref="E6:E11" si="0">SUM(F6:L6)</f>
        <v>81.654999999999987</v>
      </c>
      <c r="F6" s="268">
        <v>0.19</v>
      </c>
      <c r="G6" s="273">
        <v>42.195</v>
      </c>
      <c r="H6" s="268">
        <v>21.47</v>
      </c>
      <c r="I6" s="268">
        <v>0.25</v>
      </c>
      <c r="J6" s="268">
        <v>4.5599999999999996</v>
      </c>
      <c r="K6" s="268">
        <v>0</v>
      </c>
      <c r="L6" s="268">
        <v>12.99</v>
      </c>
      <c r="M6" s="268">
        <v>1.01</v>
      </c>
      <c r="N6" s="268">
        <v>0</v>
      </c>
      <c r="O6" s="311">
        <v>25.5</v>
      </c>
      <c r="P6" s="271">
        <v>0</v>
      </c>
      <c r="Q6" s="296">
        <f t="shared" ref="Q6:Q13" si="1">P6+O6+N6+M6+E6+C6+D6</f>
        <v>605.29499999999996</v>
      </c>
      <c r="R6" s="275">
        <f>Q6*1.02</f>
        <v>617.40089999999998</v>
      </c>
      <c r="S6" s="275">
        <f>R6*1.02</f>
        <v>629.748918</v>
      </c>
      <c r="T6" s="268">
        <v>562.13</v>
      </c>
      <c r="U6" s="272">
        <v>494.06</v>
      </c>
      <c r="V6" s="297">
        <v>510.11</v>
      </c>
      <c r="W6" s="274">
        <v>505.2</v>
      </c>
    </row>
    <row r="7" spans="1:23" ht="24" x14ac:dyDescent="0.25">
      <c r="A7" s="1">
        <v>40582</v>
      </c>
      <c r="B7" s="28" t="s">
        <v>68</v>
      </c>
      <c r="C7" s="268">
        <v>1548.9760000000001</v>
      </c>
      <c r="D7" s="268">
        <v>558.67899999999997</v>
      </c>
      <c r="E7" s="268">
        <f t="shared" si="0"/>
        <v>326.64</v>
      </c>
      <c r="F7" s="268">
        <v>0.7</v>
      </c>
      <c r="G7" s="273">
        <v>142.1</v>
      </c>
      <c r="H7" s="268">
        <v>40.369999999999997</v>
      </c>
      <c r="I7" s="268">
        <v>0.8</v>
      </c>
      <c r="J7" s="268">
        <v>68.400000000000006</v>
      </c>
      <c r="K7" s="268">
        <v>0</v>
      </c>
      <c r="L7" s="268">
        <v>74.27</v>
      </c>
      <c r="M7" s="268">
        <v>6.665</v>
      </c>
      <c r="N7" s="268">
        <v>0</v>
      </c>
      <c r="O7" s="311">
        <v>0</v>
      </c>
      <c r="P7" s="271">
        <v>0</v>
      </c>
      <c r="Q7" s="296">
        <f t="shared" si="1"/>
        <v>2440.96</v>
      </c>
      <c r="R7" s="275">
        <f t="shared" ref="R7:S7" si="2">Q7*1.02</f>
        <v>2489.7791999999999</v>
      </c>
      <c r="S7" s="275">
        <f t="shared" si="2"/>
        <v>2539.5747839999999</v>
      </c>
      <c r="T7" s="280">
        <v>2024.13</v>
      </c>
      <c r="U7" s="279">
        <v>1938.9</v>
      </c>
      <c r="V7" s="320">
        <v>2045.52</v>
      </c>
      <c r="W7" s="281">
        <v>2018.29</v>
      </c>
    </row>
    <row r="8" spans="1:23" ht="24" x14ac:dyDescent="0.25">
      <c r="A8" s="1">
        <v>40610</v>
      </c>
      <c r="B8" s="28" t="s">
        <v>122</v>
      </c>
      <c r="C8" s="268">
        <v>0</v>
      </c>
      <c r="D8" s="268">
        <v>0</v>
      </c>
      <c r="E8" s="268">
        <f t="shared" si="0"/>
        <v>0</v>
      </c>
      <c r="F8" s="268">
        <v>0</v>
      </c>
      <c r="G8" s="273">
        <v>0</v>
      </c>
      <c r="H8" s="268">
        <v>0</v>
      </c>
      <c r="I8" s="268">
        <v>0</v>
      </c>
      <c r="J8" s="268">
        <v>0</v>
      </c>
      <c r="K8" s="268">
        <v>0</v>
      </c>
      <c r="L8" s="268">
        <v>0</v>
      </c>
      <c r="M8" s="268">
        <v>0</v>
      </c>
      <c r="N8" s="268">
        <v>0</v>
      </c>
      <c r="O8" s="311">
        <v>0</v>
      </c>
      <c r="P8" s="271">
        <v>0</v>
      </c>
      <c r="Q8" s="296">
        <f t="shared" si="1"/>
        <v>0</v>
      </c>
      <c r="R8" s="275">
        <f t="shared" ref="R8:S8" si="3">Q8*1.02</f>
        <v>0</v>
      </c>
      <c r="S8" s="275">
        <f t="shared" si="3"/>
        <v>0</v>
      </c>
      <c r="T8" s="280">
        <f>SUM(C8,D8,E8,M8)</f>
        <v>0</v>
      </c>
      <c r="U8" s="279">
        <f>SUM(D8,E8,F8,N8)</f>
        <v>0</v>
      </c>
      <c r="V8" s="298">
        <v>0</v>
      </c>
      <c r="W8" s="281">
        <v>0</v>
      </c>
    </row>
    <row r="9" spans="1:23" ht="24" x14ac:dyDescent="0.25">
      <c r="A9" s="1">
        <v>40641</v>
      </c>
      <c r="B9" s="28" t="s">
        <v>69</v>
      </c>
      <c r="C9" s="268">
        <v>161.43</v>
      </c>
      <c r="D9" s="268">
        <v>56.445</v>
      </c>
      <c r="E9" s="268">
        <f t="shared" si="0"/>
        <v>84.33</v>
      </c>
      <c r="F9" s="268">
        <v>0</v>
      </c>
      <c r="G9" s="273">
        <v>50.55</v>
      </c>
      <c r="H9" s="268">
        <v>12.2</v>
      </c>
      <c r="I9" s="268">
        <v>0</v>
      </c>
      <c r="J9" s="268">
        <v>5.8</v>
      </c>
      <c r="K9" s="268">
        <v>0</v>
      </c>
      <c r="L9" s="268">
        <v>15.78</v>
      </c>
      <c r="M9" s="268">
        <v>1.82</v>
      </c>
      <c r="N9" s="268">
        <v>0</v>
      </c>
      <c r="O9" s="311">
        <v>0</v>
      </c>
      <c r="P9" s="271">
        <v>0</v>
      </c>
      <c r="Q9" s="296">
        <f t="shared" si="1"/>
        <v>304.02499999999998</v>
      </c>
      <c r="R9" s="275">
        <f t="shared" ref="R9:S9" si="4">Q9*1.02</f>
        <v>310.10550000000001</v>
      </c>
      <c r="S9" s="275">
        <f t="shared" si="4"/>
        <v>316.30761000000001</v>
      </c>
      <c r="T9" s="278">
        <v>320.58999999999997</v>
      </c>
      <c r="U9" s="279">
        <v>290.58999999999997</v>
      </c>
      <c r="V9" s="320">
        <v>282.64</v>
      </c>
      <c r="W9" s="281">
        <v>278.52999999999997</v>
      </c>
    </row>
    <row r="10" spans="1:23" ht="48" x14ac:dyDescent="0.25">
      <c r="A10" s="1">
        <v>40671</v>
      </c>
      <c r="B10" s="28" t="s">
        <v>70</v>
      </c>
      <c r="C10" s="268">
        <v>337.51499999999999</v>
      </c>
      <c r="D10" s="268">
        <v>121.992</v>
      </c>
      <c r="E10" s="268">
        <f t="shared" si="0"/>
        <v>37.660000000000004</v>
      </c>
      <c r="F10" s="268">
        <v>0.3</v>
      </c>
      <c r="G10" s="268">
        <v>20.6</v>
      </c>
      <c r="H10" s="268">
        <v>8.9</v>
      </c>
      <c r="I10" s="268">
        <v>0</v>
      </c>
      <c r="J10" s="268">
        <v>0.7</v>
      </c>
      <c r="K10" s="268">
        <v>0.24</v>
      </c>
      <c r="L10" s="268">
        <v>6.92</v>
      </c>
      <c r="M10" s="268">
        <v>5.35</v>
      </c>
      <c r="N10" s="268">
        <v>0</v>
      </c>
      <c r="O10" s="311">
        <v>0</v>
      </c>
      <c r="P10" s="271">
        <v>0</v>
      </c>
      <c r="Q10" s="296">
        <f t="shared" si="1"/>
        <v>502.517</v>
      </c>
      <c r="R10" s="275">
        <f t="shared" ref="R10:S10" si="5">Q10*1.02</f>
        <v>512.56734000000006</v>
      </c>
      <c r="S10" s="275">
        <f t="shared" si="5"/>
        <v>522.81868680000002</v>
      </c>
      <c r="T10" s="278">
        <v>484.84</v>
      </c>
      <c r="U10" s="279">
        <v>446.85</v>
      </c>
      <c r="V10" s="320">
        <v>446.27</v>
      </c>
      <c r="W10" s="281">
        <v>429.91</v>
      </c>
    </row>
    <row r="11" spans="1:23" ht="24" x14ac:dyDescent="0.25">
      <c r="A11" s="1">
        <v>40702</v>
      </c>
      <c r="B11" s="28" t="s">
        <v>71</v>
      </c>
      <c r="C11" s="268">
        <v>13.9</v>
      </c>
      <c r="D11" s="268">
        <v>4.8600000000000003</v>
      </c>
      <c r="E11" s="268">
        <f t="shared" si="0"/>
        <v>1.54</v>
      </c>
      <c r="F11" s="268">
        <v>0</v>
      </c>
      <c r="G11" s="268">
        <v>0.5</v>
      </c>
      <c r="H11" s="268">
        <v>0.5</v>
      </c>
      <c r="I11" s="268">
        <v>0</v>
      </c>
      <c r="J11" s="268">
        <v>0</v>
      </c>
      <c r="K11" s="268">
        <v>0</v>
      </c>
      <c r="L11" s="268">
        <v>0.54</v>
      </c>
      <c r="M11" s="268">
        <v>0.3</v>
      </c>
      <c r="N11" s="268">
        <v>0</v>
      </c>
      <c r="O11" s="311">
        <v>0</v>
      </c>
      <c r="P11" s="271">
        <v>0</v>
      </c>
      <c r="Q11" s="296">
        <f t="shared" si="1"/>
        <v>20.6</v>
      </c>
      <c r="R11" s="275">
        <f t="shared" ref="R11:S11" si="6">Q11*1.02</f>
        <v>21.012</v>
      </c>
      <c r="S11" s="275">
        <f t="shared" si="6"/>
        <v>21.43224</v>
      </c>
      <c r="T11" s="278">
        <v>19.55</v>
      </c>
      <c r="U11" s="279">
        <v>17.63</v>
      </c>
      <c r="V11" s="298">
        <v>18.11</v>
      </c>
      <c r="W11" s="281">
        <v>18.11</v>
      </c>
    </row>
    <row r="12" spans="1:23" ht="48" x14ac:dyDescent="0.25">
      <c r="A12" s="1">
        <v>40732</v>
      </c>
      <c r="B12" s="28" t="s">
        <v>72</v>
      </c>
      <c r="C12" s="268">
        <v>0</v>
      </c>
      <c r="D12" s="268">
        <v>0</v>
      </c>
      <c r="E12" s="268">
        <v>0</v>
      </c>
      <c r="F12" s="268">
        <v>0</v>
      </c>
      <c r="G12" s="268">
        <v>0</v>
      </c>
      <c r="H12" s="268">
        <v>0</v>
      </c>
      <c r="I12" s="268">
        <v>0</v>
      </c>
      <c r="J12" s="268">
        <v>0</v>
      </c>
      <c r="K12" s="268">
        <v>0</v>
      </c>
      <c r="L12" s="268">
        <v>0</v>
      </c>
      <c r="M12" s="268">
        <v>0</v>
      </c>
      <c r="N12" s="268">
        <v>0</v>
      </c>
      <c r="O12" s="311">
        <v>0</v>
      </c>
      <c r="P12" s="271">
        <v>0</v>
      </c>
      <c r="Q12" s="296">
        <f t="shared" si="1"/>
        <v>0</v>
      </c>
      <c r="R12" s="275">
        <f t="shared" ref="R12:S12" si="7">Q12*1.02</f>
        <v>0</v>
      </c>
      <c r="S12" s="275">
        <f t="shared" si="7"/>
        <v>0</v>
      </c>
      <c r="T12" s="278">
        <v>0</v>
      </c>
      <c r="U12" s="279">
        <v>38.799999999999997</v>
      </c>
      <c r="V12" s="320">
        <v>39.64</v>
      </c>
      <c r="W12" s="281">
        <v>40.61</v>
      </c>
    </row>
    <row r="13" spans="1:23" ht="36.75" thickBot="1" x14ac:dyDescent="0.3">
      <c r="A13" s="3">
        <v>40763</v>
      </c>
      <c r="B13" s="29" t="s">
        <v>73</v>
      </c>
      <c r="C13" s="303">
        <v>0</v>
      </c>
      <c r="D13" s="303">
        <v>0</v>
      </c>
      <c r="E13" s="303">
        <v>0</v>
      </c>
      <c r="F13" s="303">
        <v>0</v>
      </c>
      <c r="G13" s="303">
        <v>0</v>
      </c>
      <c r="H13" s="303">
        <v>0</v>
      </c>
      <c r="I13" s="303">
        <v>0</v>
      </c>
      <c r="J13" s="303">
        <v>0</v>
      </c>
      <c r="K13" s="303">
        <v>0</v>
      </c>
      <c r="L13" s="303">
        <v>0</v>
      </c>
      <c r="M13" s="303">
        <v>85</v>
      </c>
      <c r="N13" s="303">
        <v>0</v>
      </c>
      <c r="O13" s="312">
        <v>0</v>
      </c>
      <c r="P13" s="310">
        <v>0</v>
      </c>
      <c r="Q13" s="296">
        <f t="shared" si="1"/>
        <v>85</v>
      </c>
      <c r="R13" s="275">
        <f t="shared" ref="R13:S14" si="8">Q13*1.02</f>
        <v>86.7</v>
      </c>
      <c r="S13" s="275">
        <f t="shared" si="8"/>
        <v>88.433999999999997</v>
      </c>
      <c r="T13" s="285">
        <v>46.65</v>
      </c>
      <c r="U13" s="286">
        <v>46.65</v>
      </c>
      <c r="V13" s="321">
        <v>27.4</v>
      </c>
      <c r="W13" s="288">
        <v>32.729999999999997</v>
      </c>
    </row>
    <row r="14" spans="1:23" ht="32.25" thickBot="1" x14ac:dyDescent="0.3">
      <c r="A14" s="5">
        <v>8</v>
      </c>
      <c r="B14" s="4" t="s">
        <v>66</v>
      </c>
      <c r="C14" s="315">
        <f t="shared" ref="C14:L14" si="9">SUM(C2:C13)</f>
        <v>2427.3209999999999</v>
      </c>
      <c r="D14" s="315">
        <f t="shared" si="9"/>
        <v>873.60599999999999</v>
      </c>
      <c r="E14" s="315">
        <f t="shared" si="9"/>
        <v>531.82499999999993</v>
      </c>
      <c r="F14" s="315">
        <f t="shared" si="9"/>
        <v>1.19</v>
      </c>
      <c r="G14" s="315">
        <f t="shared" si="9"/>
        <v>255.94499999999996</v>
      </c>
      <c r="H14" s="315">
        <f t="shared" si="9"/>
        <v>83.44</v>
      </c>
      <c r="I14" s="315">
        <f t="shared" si="9"/>
        <v>1.05</v>
      </c>
      <c r="J14" s="315">
        <f t="shared" si="9"/>
        <v>79.460000000000008</v>
      </c>
      <c r="K14" s="315">
        <f t="shared" si="9"/>
        <v>0.24</v>
      </c>
      <c r="L14" s="315">
        <f t="shared" si="9"/>
        <v>110.5</v>
      </c>
      <c r="M14" s="315">
        <f>SUM(M2:M13)</f>
        <v>100.145</v>
      </c>
      <c r="N14" s="315">
        <f>SUM(N6:N13)</f>
        <v>0</v>
      </c>
      <c r="O14" s="319">
        <f>SUM(O6:O13)</f>
        <v>25.5</v>
      </c>
      <c r="P14" s="318">
        <f>SUM(P6:P13)</f>
        <v>0</v>
      </c>
      <c r="Q14" s="292">
        <f>SUM(Q6:Q13)</f>
        <v>3958.3969999999999</v>
      </c>
      <c r="R14" s="289">
        <f>SUM(R6:R13)</f>
        <v>4037.5649400000002</v>
      </c>
      <c r="S14" s="289">
        <f t="shared" si="8"/>
        <v>4118.3162388000001</v>
      </c>
      <c r="T14" s="289">
        <f>SUM(T6:T13)</f>
        <v>3457.8900000000008</v>
      </c>
      <c r="U14" s="293">
        <f>SUM(U6:U13)</f>
        <v>3273.4800000000005</v>
      </c>
      <c r="V14" s="307">
        <v>3607.82</v>
      </c>
      <c r="W14" s="309">
        <f>SUM(W6:W13)</f>
        <v>3323.3799999999997</v>
      </c>
    </row>
  </sheetData>
  <mergeCells count="23">
    <mergeCell ref="W2:W5"/>
    <mergeCell ref="L2:L5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M2:M5"/>
    <mergeCell ref="N2:N5"/>
    <mergeCell ref="O2:O5"/>
    <mergeCell ref="P2:P5"/>
    <mergeCell ref="T2:T5"/>
    <mergeCell ref="V2:V5"/>
    <mergeCell ref="Q2:Q5"/>
    <mergeCell ref="R2:R5"/>
    <mergeCell ref="S2:S5"/>
    <mergeCell ref="U2:U5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workbookViewId="0">
      <selection activeCell="Q5" sqref="Q5"/>
    </sheetView>
  </sheetViews>
  <sheetFormatPr defaultRowHeight="15" x14ac:dyDescent="0.25"/>
  <sheetData>
    <row r="1" spans="1:23" ht="15" customHeight="1" x14ac:dyDescent="0.25">
      <c r="A1" s="69" t="s">
        <v>0</v>
      </c>
      <c r="B1" s="72" t="s">
        <v>1</v>
      </c>
      <c r="C1" s="66" t="s">
        <v>96</v>
      </c>
      <c r="D1" s="66" t="s">
        <v>97</v>
      </c>
      <c r="E1" s="66" t="s">
        <v>98</v>
      </c>
      <c r="F1" s="66" t="s">
        <v>99</v>
      </c>
      <c r="G1" s="66" t="s">
        <v>100</v>
      </c>
      <c r="H1" s="66" t="s">
        <v>101</v>
      </c>
      <c r="I1" s="66" t="s">
        <v>102</v>
      </c>
      <c r="J1" s="66" t="s">
        <v>103</v>
      </c>
      <c r="K1" s="66" t="s">
        <v>104</v>
      </c>
      <c r="L1" s="66" t="s">
        <v>105</v>
      </c>
      <c r="M1" s="66" t="s">
        <v>106</v>
      </c>
      <c r="N1" s="66" t="s">
        <v>107</v>
      </c>
      <c r="O1" s="176" t="s">
        <v>108</v>
      </c>
      <c r="P1" s="173" t="s">
        <v>109</v>
      </c>
      <c r="Q1" s="44" t="s">
        <v>127</v>
      </c>
      <c r="R1" s="47">
        <v>2018</v>
      </c>
      <c r="S1" s="47">
        <v>2019</v>
      </c>
      <c r="T1" s="41" t="s">
        <v>123</v>
      </c>
      <c r="U1" s="47" t="s">
        <v>124</v>
      </c>
      <c r="V1" s="35" t="s">
        <v>125</v>
      </c>
      <c r="W1" s="35" t="s">
        <v>126</v>
      </c>
    </row>
    <row r="2" spans="1:23" x14ac:dyDescent="0.25">
      <c r="A2" s="70"/>
      <c r="B2" s="73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177"/>
      <c r="P2" s="174"/>
      <c r="Q2" s="45"/>
      <c r="R2" s="48"/>
      <c r="S2" s="48"/>
      <c r="T2" s="42"/>
      <c r="U2" s="48"/>
      <c r="V2" s="36"/>
      <c r="W2" s="36"/>
    </row>
    <row r="3" spans="1:23" x14ac:dyDescent="0.25">
      <c r="A3" s="70"/>
      <c r="B3" s="73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177"/>
      <c r="P3" s="174"/>
      <c r="Q3" s="45"/>
      <c r="R3" s="48"/>
      <c r="S3" s="48"/>
      <c r="T3" s="42"/>
      <c r="U3" s="48"/>
      <c r="V3" s="36"/>
      <c r="W3" s="36"/>
    </row>
    <row r="4" spans="1:23" ht="36.75" customHeight="1" thickBot="1" x14ac:dyDescent="0.3">
      <c r="A4" s="71"/>
      <c r="B4" s="74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178"/>
      <c r="P4" s="175"/>
      <c r="Q4" s="46"/>
      <c r="R4" s="49"/>
      <c r="S4" s="49"/>
      <c r="T4" s="43"/>
      <c r="U4" s="49"/>
      <c r="V4" s="37"/>
      <c r="W4" s="37"/>
    </row>
    <row r="5" spans="1:23" ht="36" x14ac:dyDescent="0.25">
      <c r="A5" s="2">
        <v>40552</v>
      </c>
      <c r="B5" s="27" t="s">
        <v>75</v>
      </c>
      <c r="C5" s="83">
        <v>0</v>
      </c>
      <c r="D5" s="83">
        <v>0</v>
      </c>
      <c r="E5" s="83">
        <v>0</v>
      </c>
      <c r="F5" s="83">
        <v>0</v>
      </c>
      <c r="G5" s="83">
        <v>0</v>
      </c>
      <c r="H5" s="83">
        <v>0</v>
      </c>
      <c r="I5" s="83">
        <v>0</v>
      </c>
      <c r="J5" s="83">
        <v>0</v>
      </c>
      <c r="K5" s="83">
        <v>0</v>
      </c>
      <c r="L5" s="83">
        <v>0</v>
      </c>
      <c r="M5" s="83">
        <v>75</v>
      </c>
      <c r="N5" s="83">
        <v>0</v>
      </c>
      <c r="O5" s="123">
        <v>0</v>
      </c>
      <c r="P5" s="124">
        <v>0</v>
      </c>
      <c r="Q5" s="136">
        <f t="shared" ref="Q5" si="0">P5+O5+N5+M5+E5+C5+D5</f>
        <v>75</v>
      </c>
      <c r="R5" s="122">
        <v>75</v>
      </c>
      <c r="S5" s="122">
        <v>75</v>
      </c>
      <c r="T5" s="83">
        <v>74.349999999999994</v>
      </c>
      <c r="U5" s="157">
        <v>74.44</v>
      </c>
      <c r="V5" s="91">
        <v>73.959999999999994</v>
      </c>
      <c r="W5" s="181">
        <v>74.02</v>
      </c>
    </row>
    <row r="6" spans="1:23" ht="16.5" thickBot="1" x14ac:dyDescent="0.3">
      <c r="A6" s="21">
        <v>9</v>
      </c>
      <c r="B6" s="22" t="s">
        <v>74</v>
      </c>
      <c r="C6" s="179">
        <v>0</v>
      </c>
      <c r="D6" s="179">
        <v>0</v>
      </c>
      <c r="E6" s="179">
        <v>0</v>
      </c>
      <c r="F6" s="179">
        <v>0</v>
      </c>
      <c r="G6" s="179">
        <v>0</v>
      </c>
      <c r="H6" s="179">
        <v>0</v>
      </c>
      <c r="I6" s="179">
        <v>0</v>
      </c>
      <c r="J6" s="179">
        <v>0</v>
      </c>
      <c r="K6" s="179">
        <v>0</v>
      </c>
      <c r="L6" s="179">
        <v>0</v>
      </c>
      <c r="M6" s="179">
        <f>SUM(M5:M5)</f>
        <v>75</v>
      </c>
      <c r="N6" s="179">
        <v>0</v>
      </c>
      <c r="O6" s="161">
        <v>0</v>
      </c>
      <c r="P6" s="162">
        <v>0</v>
      </c>
      <c r="Q6" s="160">
        <f>Q5</f>
        <v>75</v>
      </c>
      <c r="R6" s="179">
        <f>R5</f>
        <v>75</v>
      </c>
      <c r="S6" s="179">
        <f>S5</f>
        <v>75</v>
      </c>
      <c r="T6" s="179">
        <f>SUM(T5:T5)</f>
        <v>74.349999999999994</v>
      </c>
      <c r="U6" s="180">
        <f>SUM(U5:U5)</f>
        <v>74.44</v>
      </c>
      <c r="V6" s="183">
        <v>73.959999999999994</v>
      </c>
      <c r="W6" s="182">
        <v>74.02</v>
      </c>
    </row>
    <row r="7" spans="1:23" x14ac:dyDescent="0.25">
      <c r="V7" s="34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12</vt:i4>
      </vt:variant>
    </vt:vector>
  </HeadingPairs>
  <TitlesOfParts>
    <vt:vector size="2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Rekapitulácia</vt:lpstr>
      <vt:lpstr>'10'!Oblasť_tlače</vt:lpstr>
      <vt:lpstr>'11'!Oblasť_tlače</vt:lpstr>
      <vt:lpstr>'12'!Oblasť_tlače</vt:lpstr>
      <vt:lpstr>'13'!Oblasť_tlače</vt:lpstr>
      <vt:lpstr>'3'!Oblasť_tlače</vt:lpstr>
      <vt:lpstr>'4'!Oblasť_tlače</vt:lpstr>
      <vt:lpstr>'5'!Oblasť_tlače</vt:lpstr>
      <vt:lpstr>'6'!Oblasť_tlače</vt:lpstr>
      <vt:lpstr>'7'!Oblasť_tlače</vt:lpstr>
      <vt:lpstr>'8'!Oblasť_tlače</vt:lpstr>
      <vt:lpstr>'9'!Oblasť_tlače</vt:lpstr>
      <vt:lpstr>Rekapitulácia!Oblasť_tlače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Ľudmila Svoreňová</dc:creator>
  <cp:lastModifiedBy>MÁGYELOVÁ Andrea</cp:lastModifiedBy>
  <cp:lastPrinted>2016-11-29T14:18:13Z</cp:lastPrinted>
  <dcterms:created xsi:type="dcterms:W3CDTF">2011-01-24T09:49:21Z</dcterms:created>
  <dcterms:modified xsi:type="dcterms:W3CDTF">2016-11-29T14:27:48Z</dcterms:modified>
</cp:coreProperties>
</file>