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ozpočet 2018\1. oprava\"/>
    </mc:Choice>
  </mc:AlternateContent>
  <bookViews>
    <workbookView xWindow="0" yWindow="0" windowWidth="21570" windowHeight="7545"/>
  </bookViews>
  <sheets>
    <sheet name="List1" sheetId="1" r:id="rId1"/>
  </sheets>
  <definedNames>
    <definedName name="_xlnm.Print_Area" localSheetId="0">List1!$B$1:$S$70</definedName>
  </definedNames>
  <calcPr calcId="152511"/>
</workbook>
</file>

<file path=xl/calcChain.xml><?xml version="1.0" encoding="utf-8"?>
<calcChain xmlns="http://schemas.openxmlformats.org/spreadsheetml/2006/main">
  <c r="S68" i="1" l="1"/>
  <c r="P67" i="1"/>
  <c r="Q66" i="1"/>
  <c r="K66" i="1"/>
  <c r="K68" i="1" s="1"/>
  <c r="P65" i="1"/>
  <c r="P64" i="1"/>
  <c r="P63" i="1"/>
  <c r="Q62" i="1"/>
  <c r="Q68" i="1" s="1"/>
  <c r="P61" i="1"/>
  <c r="P60" i="1"/>
  <c r="P59" i="1"/>
  <c r="K54" i="1"/>
  <c r="P53" i="1"/>
  <c r="P52" i="1"/>
  <c r="P51" i="1"/>
  <c r="P50" i="1"/>
  <c r="B50" i="1"/>
  <c r="B51" i="1" s="1"/>
  <c r="B52" i="1" s="1"/>
  <c r="B53" i="1" s="1"/>
  <c r="P49" i="1"/>
  <c r="S44" i="1"/>
  <c r="R44" i="1"/>
  <c r="K43" i="1"/>
  <c r="P42" i="1"/>
  <c r="P41" i="1"/>
  <c r="K39" i="1"/>
  <c r="P38" i="1"/>
  <c r="P37" i="1"/>
  <c r="P36" i="1"/>
  <c r="P35" i="1"/>
  <c r="P34" i="1"/>
  <c r="P33" i="1"/>
  <c r="P32" i="1"/>
  <c r="P31" i="1"/>
  <c r="P30" i="1"/>
  <c r="B30" i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P29" i="1"/>
  <c r="P27" i="1"/>
  <c r="P26" i="1"/>
  <c r="P25" i="1"/>
  <c r="P24" i="1"/>
  <c r="P23" i="1"/>
  <c r="P22" i="1"/>
  <c r="K19" i="1"/>
  <c r="Q18" i="1"/>
  <c r="P18" i="1" s="1"/>
  <c r="K17" i="1"/>
  <c r="K44" i="1" s="1"/>
  <c r="P14" i="1"/>
  <c r="P13" i="1"/>
  <c r="P12" i="1"/>
  <c r="P11" i="1"/>
  <c r="P10" i="1"/>
  <c r="Q9" i="1"/>
  <c r="K7" i="1"/>
  <c r="P7" i="1" s="1"/>
  <c r="B7" i="1"/>
  <c r="B8" i="1" s="1"/>
  <c r="B9" i="1" s="1"/>
  <c r="B10" i="1" s="1"/>
  <c r="B11" i="1" s="1"/>
  <c r="B12" i="1" s="1"/>
  <c r="P6" i="1"/>
  <c r="K6" i="1"/>
  <c r="B6" i="1"/>
  <c r="Q44" i="1" l="1"/>
  <c r="P54" i="1"/>
  <c r="K70" i="1"/>
  <c r="P44" i="1"/>
  <c r="P66" i="1"/>
  <c r="P62" i="1"/>
  <c r="P68" i="1" l="1"/>
  <c r="P70" i="1" s="1"/>
</calcChain>
</file>

<file path=xl/sharedStrings.xml><?xml version="1.0" encoding="utf-8"?>
<sst xmlns="http://schemas.openxmlformats.org/spreadsheetml/2006/main" count="185" uniqueCount="125">
  <si>
    <t xml:space="preserve">Vlastné prostriedky na vyfinancovanie plánovaných a rozostavaných rozvojových akcii na rok  2018 </t>
  </si>
  <si>
    <t>R O K    2 0 1 8</t>
  </si>
  <si>
    <t>Programový rozpočet / začlenenie</t>
  </si>
  <si>
    <t>Stavebná časť</t>
  </si>
  <si>
    <t>Finančná časť</t>
  </si>
  <si>
    <t xml:space="preserve">Vlastné prostriedky </t>
  </si>
  <si>
    <t>Dotácia</t>
  </si>
  <si>
    <t>Poznámky</t>
  </si>
  <si>
    <t>Obdobie</t>
  </si>
  <si>
    <t>P.č.</t>
  </si>
  <si>
    <t>Časť A - Realizácia stavieb</t>
  </si>
  <si>
    <t>Verejné obstarávanie</t>
  </si>
  <si>
    <t>Zmluva o dielo</t>
  </si>
  <si>
    <t>ÚR, SP</t>
  </si>
  <si>
    <t>Popis stavby poznánky</t>
  </si>
  <si>
    <t>Kolaudačné rozhodnutie</t>
  </si>
  <si>
    <t>Plánované         náklady</t>
  </si>
  <si>
    <t>Zmluvná cena</t>
  </si>
  <si>
    <t>Uhradené</t>
  </si>
  <si>
    <t>Rozdiel</t>
  </si>
  <si>
    <t>Úver</t>
  </si>
  <si>
    <t>schválená</t>
  </si>
  <si>
    <t xml:space="preserve">očakávaná z akčného plánu </t>
  </si>
  <si>
    <t>žiadaná</t>
  </si>
  <si>
    <t>Kompostáreň mesta Fiľakovo - rozvoj odpadového hospodárstva II. etapa - SPOLUFINANCOVANIE STROJOV</t>
  </si>
  <si>
    <t>Drvič: 2145€ + Preosievač: 1500€ + Nakladač:1564€ + Prekopávač:2341€</t>
  </si>
  <si>
    <t>Obnova a konzervácia torzálnej architektúry NKP Hrad Fiľakovo - III. etapa - program 1.4</t>
  </si>
  <si>
    <t>Obnova NKP Hrad Fiľakovo 440/1-22, statické zabezpečenie a stavebná obnova delovej bašty</t>
  </si>
  <si>
    <t>Rekonštrukcia a bezbarierové sprístupnenie soc. zariadení MsÚ Fiľakovo + odstránenei havarijného stavu, II. etapa / MF SR</t>
  </si>
  <si>
    <t xml:space="preserve">Sprístupnenie a zveľadenie stredovekého hradu - INTERREG </t>
  </si>
  <si>
    <t>Mestská tržnica</t>
  </si>
  <si>
    <t>Revitalizácia ul. Biskupická– pokračovanie, pre 100BJ</t>
  </si>
  <si>
    <t>Vytvorenie priestorov pre DHZ</t>
  </si>
  <si>
    <t xml:space="preserve">Rekonštrukcia a modernizácia budovy MSKS </t>
  </si>
  <si>
    <t>POZOR: z tejto sumy bude dofinancované zateplenie strechy MSKS</t>
  </si>
  <si>
    <t>Rekonštrukcia a modernizácia budov v športovom areáli FTC</t>
  </si>
  <si>
    <t xml:space="preserve">Rekončtrukcia budovy telocvične FTC podľa PD - Krytina + okná + bleskozvod </t>
  </si>
  <si>
    <t xml:space="preserve">Oprava podlahy budovy telocvične FTC - predpoklad  </t>
  </si>
  <si>
    <t>Zostatok na ostatné stavebné práce</t>
  </si>
  <si>
    <t xml:space="preserve">Rekonštrukcia a modernizácia budovy MŠ Štúrova </t>
  </si>
  <si>
    <t xml:space="preserve"> Rekonštrukcia budovy ZUŠ na Denný stacionár </t>
  </si>
  <si>
    <t>v roku 2017 za PD zaplatená suma 6200€, zostatok 3800€    NA PODREZÁVANIE STIEN, NÁBYTKOVÉ VYBAVENIE  A ZARIADENIE STAVBY 15 000€</t>
  </si>
  <si>
    <t xml:space="preserve">Parkovacie miesta – sanácia + nové     </t>
  </si>
  <si>
    <r>
      <t xml:space="preserve">TECNICKÁ INFRAŠTRUKTÚRA úprava povrchov MK </t>
    </r>
    <r>
      <rPr>
        <b/>
        <u/>
        <sz val="10"/>
        <rFont val="Arial CE"/>
        <charset val="238"/>
      </rPr>
      <t xml:space="preserve">CELKOVÉ PREPOKL. NÁKLADY 226 500,- EUR , </t>
    </r>
    <r>
      <rPr>
        <b/>
        <sz val="10"/>
        <rFont val="Arial CE"/>
        <charset val="238"/>
      </rPr>
      <t xml:space="preserve">       </t>
    </r>
    <r>
      <rPr>
        <b/>
        <u/>
        <sz val="10"/>
        <rFont val="Arial CE"/>
        <charset val="238"/>
      </rPr>
      <t xml:space="preserve">plocha celkom 10 900 m2 </t>
    </r>
  </si>
  <si>
    <t>A</t>
  </si>
  <si>
    <t xml:space="preserve">Asfaltovanie  - Parkovisko pred MSKS – 1800 m2 </t>
  </si>
  <si>
    <t>B</t>
  </si>
  <si>
    <t xml:space="preserve">Asfaltovanie - ul. Fialková - 1098m2 </t>
  </si>
  <si>
    <t>C</t>
  </si>
  <si>
    <t xml:space="preserve">Asfaltovanie - Kvetná  - 1021 m2  </t>
  </si>
  <si>
    <t>D</t>
  </si>
  <si>
    <t xml:space="preserve">Asfaltovanie - ul. Záhradnícka (BILLA-NEZÁBUDKA) - 2091 m2  </t>
  </si>
  <si>
    <t>E</t>
  </si>
  <si>
    <t>Asfaltovanie -  ul. F. lúka medzi 40-50, plocha 665 m2</t>
  </si>
  <si>
    <t>F</t>
  </si>
  <si>
    <t>Asfaltovanie cesty vedľa pošty – ul. Rázusová -  225 m2</t>
  </si>
  <si>
    <t>G</t>
  </si>
  <si>
    <t xml:space="preserve">Asfaltovanie  - F. lúka medzi ul. Daxnerova a ul. Moyzesova – 4000 m2 </t>
  </si>
  <si>
    <t>Rekonštrukcia plynovej kotolne budovy Vlastivedného múzea</t>
  </si>
  <si>
    <t xml:space="preserve">Detské ihrisko – MESTSKÝ PARK      </t>
  </si>
  <si>
    <t xml:space="preserve">Rekonštrukcia chodníka na ul. Hlavná (Podhradská  - Baštová) (Kemex papiernictvo), čadičová kocka – 80m2 x 35€ (práca+kameň) €/m </t>
  </si>
  <si>
    <t>Vybudovanie chodníka na ul. Vajanského + nové osvetlovacie stožiare (500 m2 x 30 €/m2 = 15 000 €</t>
  </si>
  <si>
    <t xml:space="preserve">Rekonštrukcia chodníka + parkovisko – vedľa budovy Sl. pošty – 400 m2 x 27€/m2 </t>
  </si>
  <si>
    <t>Rekonštrukcia miestnych chodníkov  - zohĺadnenie požiadaviek občanov + poslancov MZ + prechody podľa dohody s Okresným úradom</t>
  </si>
  <si>
    <t xml:space="preserve">Realizácia autobusovej zastávky v počte 1 kus,  typ. LARA 4.A  3700 €(+ spevnená plocha 80 m2 x 50€/m2 = 4000 €, CELKOM = 7700€ ) na ul. Biskupická, smer hranica            </t>
  </si>
  <si>
    <t>Realizácia autobusovej zastávky v počte 1 kus, LARA 3.A  (3500 €  ) na ul. Biskupická, smer centrum   + 2x LARA 3A.  na ul. Lučenská (bez spevnených plôch) 3500€/ks x 2 =7000 € spolu 10500eur</t>
  </si>
  <si>
    <t xml:space="preserve">Vynútené akcie                                      </t>
  </si>
  <si>
    <t>Vybudovanie miestnej infraštruktúry v prostredí MRK ul. J Bottu vo Fiľakove</t>
  </si>
  <si>
    <t>Chodník Školská + plocha pre ZŠ Školská</t>
  </si>
  <si>
    <t>Inkluzívne vzdelávanie ZŠ Mocsáryho Fiľakovo</t>
  </si>
  <si>
    <t>Chodník Farská lúka - v mieste nového parkoviska š. 1,5 m dl. 42 m   ( 63 x 25 € = 1575 €)</t>
  </si>
  <si>
    <t>Vybudovanie urnového hája v mestskom cintoríne</t>
  </si>
  <si>
    <t>REZERVA NA INVESTIČNÉ AKCIE - Hrad + INTERREG + Tržnica + MSKS +  MŠ Štúr + Denný stacionár</t>
  </si>
  <si>
    <t>CELKOM</t>
  </si>
  <si>
    <t>Časť B - Projekty</t>
  </si>
  <si>
    <t>Zmluva o dielo/objednávka</t>
  </si>
  <si>
    <t xml:space="preserve"> PD – realizačná proj. dok – poldre  (RN 650 000 €, 34 685 € priemer x 34% =                                                                                  12 000 €</t>
  </si>
  <si>
    <t xml:space="preserve"> PD – Suché poldre - technicko-ekonomická štúdia </t>
  </si>
  <si>
    <t xml:space="preserve"> PD – Urnový háj v mestskom cintoríne</t>
  </si>
  <si>
    <t xml:space="preserve"> PD – KOMUNITNÉ CENTRUM,  realizačná proj. dok – poldre  (RN 240 000 €, 20 580 € priemer x 34% =                                                                                  7 000 €</t>
  </si>
  <si>
    <t xml:space="preserve"> PD – Návrh vykurovania budovy MŠ Daxnerova - kompletná prestavba</t>
  </si>
  <si>
    <t>CELKOM časť B</t>
  </si>
  <si>
    <t>Časť C - Inžinierska činnosť</t>
  </si>
  <si>
    <t xml:space="preserve">Zamerania a ostatné inžinierske práce    </t>
  </si>
  <si>
    <t>2</t>
  </si>
  <si>
    <t>Stavebný dozor Tržnica - VO ukončené</t>
  </si>
  <si>
    <t xml:space="preserve">Stavebný dozor - MSKS - PRN 1000000 €,  59 175 € priemer x 17 %   =   10 060 €                  
</t>
  </si>
  <si>
    <t xml:space="preserve">Stavebný dozor - Prístupnenie a zveľadenie stredovekého hradu  PRN 850 000 €,  52 475 € priemer x 17 %   =   8 920 €     </t>
  </si>
  <si>
    <t>Stavebný dozor REKONŠTRUKCIA FTC  -              PRN 75 000 € , 9 125 € priemer x 17 % = 1 550 €</t>
  </si>
  <si>
    <t>Stavebný dozor - Prestavba ZUŠ na DENNÝ STACIONÁR  - PRN 300 000 € , 24 275 € priemer x 17 % = 4130 €</t>
  </si>
  <si>
    <t>Stavebný dozor MŠ Štúrova  - PRN 641 900 € ,       43 025 € priemer x 17 % = 7315 €</t>
  </si>
  <si>
    <t>Verejný obstarávateľ - prístupnenie a zveľadenie stredovekého hradu - INTERREG</t>
  </si>
  <si>
    <t>Externý manažment Kubala - MŠ Štúr</t>
  </si>
  <si>
    <t>CELKOM časť C</t>
  </si>
  <si>
    <t>CELKOM časť A+B+C</t>
  </si>
  <si>
    <t>11.4/716</t>
  </si>
  <si>
    <t>6.5/716</t>
  </si>
  <si>
    <t>12.7.2/716</t>
  </si>
  <si>
    <t>8.1.1/716</t>
  </si>
  <si>
    <t>Do rozpočtu len 7 000,00 €</t>
  </si>
  <si>
    <t>1.4/637</t>
  </si>
  <si>
    <t>6.4/717</t>
  </si>
  <si>
    <t>10.1/717</t>
  </si>
  <si>
    <t>9.2/637</t>
  </si>
  <si>
    <t>12.9/717</t>
  </si>
  <si>
    <t>8.1.2/717</t>
  </si>
  <si>
    <t>8.1.2/637</t>
  </si>
  <si>
    <t>10.4/717</t>
  </si>
  <si>
    <t>Suma na inžiniersku činnosť v rámci kapitálových výdavkov</t>
  </si>
  <si>
    <t>11.3/717</t>
  </si>
  <si>
    <t>6.5/717</t>
  </si>
  <si>
    <t>6.1.3/713</t>
  </si>
  <si>
    <t>13.1/717</t>
  </si>
  <si>
    <t>6650 € - rezerva na spolufinancovanie INTERREG</t>
  </si>
  <si>
    <t xml:space="preserve">Spolufinancovanie v roku 2017: 30 00 0€             Spolufinancovanie v roku 2017: 16 399,43 €    13100 Bežné výdavky na cenu práce projektového manažmentu </t>
  </si>
  <si>
    <t>10.4./717  (z toho: 13100,00 na 610+620)</t>
  </si>
  <si>
    <t>7.1/717</t>
  </si>
  <si>
    <t>5.5/717</t>
  </si>
  <si>
    <t>POZOR: v rozpočte len výška dotácie 30000!!!!</t>
  </si>
  <si>
    <t>V rozpočte nezohľadnené - ani nevieme či v oboch programoch môžeme podať projekty</t>
  </si>
  <si>
    <t>9.2/717</t>
  </si>
  <si>
    <t>7.1/635</t>
  </si>
  <si>
    <t>6.3/717</t>
  </si>
  <si>
    <t>11.3/635</t>
  </si>
  <si>
    <t>8.7/717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</si>
</sst>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_-* #,##0\ _S_k_-;\-* #,##0\ _S_k_-;_-* &quot;-&quot;??\ _S_k_-;_-@_-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charset val="238"/>
    </font>
    <font>
      <b/>
      <u/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4"/>
      <name val="Arial CE"/>
      <family val="2"/>
      <charset val="238"/>
    </font>
    <font>
      <b/>
      <sz val="14"/>
      <name val="Arial CE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color theme="1"/>
      <name val="Arial CE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5050"/>
        <bgColor indexed="64"/>
      </patternFill>
    </fill>
  </fills>
  <borders count="5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1">
    <xf numFmtId="0" fontId="0" fillId="0" borderId="0" xfId="0"/>
    <xf numFmtId="0" fontId="5" fillId="0" borderId="0" xfId="0" applyFont="1"/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4" fontId="8" fillId="5" borderId="23" xfId="0" applyNumberFormat="1" applyFont="1" applyFill="1" applyBorder="1" applyAlignment="1">
      <alignment horizontal="right" vertical="center"/>
    </xf>
    <xf numFmtId="4" fontId="8" fillId="4" borderId="23" xfId="0" applyNumberFormat="1" applyFont="1" applyFill="1" applyBorder="1" applyAlignment="1">
      <alignment horizontal="right" vertical="center" wrapText="1"/>
    </xf>
    <xf numFmtId="4" fontId="8" fillId="0" borderId="14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3" xfId="0" applyBorder="1"/>
    <xf numFmtId="0" fontId="0" fillId="0" borderId="23" xfId="0" applyFont="1" applyFill="1" applyBorder="1" applyAlignment="1">
      <alignment horizontal="left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4" fontId="8" fillId="0" borderId="23" xfId="0" applyNumberFormat="1" applyFont="1" applyFill="1" applyBorder="1" applyAlignment="1">
      <alignment horizontal="right" vertical="center" wrapText="1"/>
    </xf>
    <xf numFmtId="4" fontId="8" fillId="0" borderId="23" xfId="0" applyNumberFormat="1" applyFont="1" applyBorder="1" applyAlignment="1">
      <alignment horizontal="right" vertical="center" wrapText="1"/>
    </xf>
    <xf numFmtId="4" fontId="8" fillId="0" borderId="23" xfId="0" applyNumberFormat="1" applyFont="1" applyBorder="1" applyAlignment="1">
      <alignment horizontal="right" vertical="center"/>
    </xf>
    <xf numFmtId="0" fontId="0" fillId="0" borderId="23" xfId="0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horizontal="right" vertical="center" wrapText="1"/>
    </xf>
    <xf numFmtId="0" fontId="0" fillId="0" borderId="24" xfId="0" applyBorder="1"/>
    <xf numFmtId="0" fontId="0" fillId="0" borderId="23" xfId="0" applyFont="1" applyFill="1" applyBorder="1" applyAlignment="1" applyProtection="1">
      <alignment vertical="center" wrapText="1"/>
      <protection locked="0"/>
    </xf>
    <xf numFmtId="4" fontId="8" fillId="0" borderId="32" xfId="0" applyNumberFormat="1" applyFont="1" applyFill="1" applyBorder="1" applyAlignment="1">
      <alignment horizontal="right" vertical="center"/>
    </xf>
    <xf numFmtId="4" fontId="8" fillId="0" borderId="32" xfId="0" applyNumberFormat="1" applyFont="1" applyBorder="1" applyAlignment="1">
      <alignment horizontal="right" vertical="center" wrapText="1"/>
    </xf>
    <xf numFmtId="4" fontId="8" fillId="0" borderId="32" xfId="0" applyNumberFormat="1" applyFont="1" applyFill="1" applyBorder="1" applyAlignment="1">
      <alignment horizontal="right" vertical="center" wrapText="1"/>
    </xf>
    <xf numFmtId="4" fontId="8" fillId="0" borderId="32" xfId="0" applyNumberFormat="1" applyFont="1" applyBorder="1" applyAlignment="1">
      <alignment horizontal="right" vertical="center"/>
    </xf>
    <xf numFmtId="0" fontId="0" fillId="0" borderId="32" xfId="0" applyFont="1" applyBorder="1" applyAlignment="1">
      <alignment horizontal="center" vertical="center" wrapText="1"/>
    </xf>
    <xf numFmtId="4" fontId="8" fillId="0" borderId="36" xfId="0" applyNumberFormat="1" applyFont="1" applyFill="1" applyBorder="1" applyAlignment="1">
      <alignment horizontal="right" vertical="center"/>
    </xf>
    <xf numFmtId="4" fontId="8" fillId="0" borderId="36" xfId="0" applyNumberFormat="1" applyFont="1" applyBorder="1" applyAlignment="1">
      <alignment horizontal="right" vertical="center" wrapText="1"/>
    </xf>
    <xf numFmtId="4" fontId="8" fillId="0" borderId="36" xfId="0" applyNumberFormat="1" applyFont="1" applyFill="1" applyBorder="1" applyAlignment="1">
      <alignment horizontal="right" vertical="center" wrapText="1"/>
    </xf>
    <xf numFmtId="4" fontId="8" fillId="0" borderId="36" xfId="0" applyNumberFormat="1" applyFont="1" applyBorder="1" applyAlignment="1">
      <alignment horizontal="right" vertical="center"/>
    </xf>
    <xf numFmtId="0" fontId="0" fillId="0" borderId="36" xfId="0" applyFont="1" applyBorder="1" applyAlignment="1">
      <alignment horizontal="center" vertical="center" wrapText="1"/>
    </xf>
    <xf numFmtId="4" fontId="8" fillId="0" borderId="42" xfId="0" applyNumberFormat="1" applyFont="1" applyFill="1" applyBorder="1" applyAlignment="1">
      <alignment horizontal="right" vertical="center"/>
    </xf>
    <xf numFmtId="4" fontId="8" fillId="0" borderId="42" xfId="0" applyNumberFormat="1" applyFont="1" applyBorder="1" applyAlignment="1">
      <alignment horizontal="right" vertical="center" wrapText="1"/>
    </xf>
    <xf numFmtId="4" fontId="8" fillId="0" borderId="42" xfId="0" applyNumberFormat="1" applyFont="1" applyFill="1" applyBorder="1" applyAlignment="1">
      <alignment horizontal="right" vertical="center" wrapText="1"/>
    </xf>
    <xf numFmtId="4" fontId="8" fillId="0" borderId="42" xfId="0" applyNumberFormat="1" applyFont="1" applyBorder="1" applyAlignment="1">
      <alignment horizontal="right" vertical="center"/>
    </xf>
    <xf numFmtId="0" fontId="0" fillId="0" borderId="4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5" xfId="0" applyFont="1" applyFill="1" applyBorder="1" applyAlignment="1">
      <alignment horizontal="left" vertical="center" wrapText="1"/>
    </xf>
    <xf numFmtId="4" fontId="0" fillId="0" borderId="23" xfId="0" applyNumberFormat="1" applyBorder="1"/>
    <xf numFmtId="0" fontId="11" fillId="0" borderId="0" xfId="0" applyFont="1"/>
    <xf numFmtId="0" fontId="0" fillId="0" borderId="43" xfId="0" applyBorder="1" applyAlignment="1">
      <alignment horizontal="right" vertical="center"/>
    </xf>
    <xf numFmtId="4" fontId="0" fillId="0" borderId="43" xfId="0" applyNumberFormat="1" applyBorder="1" applyAlignment="1">
      <alignment horizontal="right" vertical="center"/>
    </xf>
    <xf numFmtId="0" fontId="9" fillId="0" borderId="43" xfId="0" applyFont="1" applyBorder="1" applyAlignment="1">
      <alignment horizontal="right" vertical="center"/>
    </xf>
    <xf numFmtId="4" fontId="0" fillId="0" borderId="0" xfId="0" applyNumberFormat="1"/>
    <xf numFmtId="49" fontId="0" fillId="0" borderId="23" xfId="0" applyNumberFormat="1" applyFont="1" applyFill="1" applyBorder="1" applyAlignment="1">
      <alignment horizontal="center" vertical="center" wrapText="1"/>
    </xf>
    <xf numFmtId="4" fontId="0" fillId="0" borderId="2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43" xfId="0" applyNumberFormat="1" applyFont="1" applyFill="1" applyBorder="1" applyAlignment="1">
      <alignment horizontal="right" vertical="center"/>
    </xf>
    <xf numFmtId="4" fontId="8" fillId="4" borderId="23" xfId="0" applyNumberFormat="1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left" vertical="center" wrapText="1"/>
    </xf>
    <xf numFmtId="4" fontId="0" fillId="0" borderId="14" xfId="0" applyNumberFormat="1" applyFont="1" applyFill="1" applyBorder="1" applyAlignment="1">
      <alignment horizontal="right" vertical="center" wrapText="1"/>
    </xf>
    <xf numFmtId="4" fontId="14" fillId="4" borderId="23" xfId="0" applyNumberFormat="1" applyFont="1" applyFill="1" applyBorder="1" applyAlignment="1">
      <alignment horizontal="right" vertical="center"/>
    </xf>
    <xf numFmtId="0" fontId="14" fillId="6" borderId="0" xfId="0" applyFont="1" applyFill="1"/>
    <xf numFmtId="0" fontId="15" fillId="6" borderId="44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4" fontId="16" fillId="5" borderId="44" xfId="0" applyNumberFormat="1" applyFont="1" applyFill="1" applyBorder="1" applyAlignment="1">
      <alignment horizontal="center" vertical="center"/>
    </xf>
    <xf numFmtId="4" fontId="5" fillId="0" borderId="44" xfId="0" applyNumberFormat="1" applyFont="1" applyFill="1" applyBorder="1"/>
    <xf numFmtId="4" fontId="16" fillId="4" borderId="44" xfId="0" applyNumberFormat="1" applyFont="1" applyFill="1" applyBorder="1" applyAlignment="1">
      <alignment horizontal="center" vertical="center"/>
    </xf>
    <xf numFmtId="4" fontId="17" fillId="6" borderId="44" xfId="0" applyNumberFormat="1" applyFont="1" applyFill="1" applyBorder="1" applyAlignment="1">
      <alignment vertical="center"/>
    </xf>
    <xf numFmtId="164" fontId="0" fillId="0" borderId="0" xfId="1" applyFont="1"/>
    <xf numFmtId="0" fontId="0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16" fillId="0" borderId="0" xfId="0" applyNumberFormat="1" applyFont="1" applyFill="1" applyBorder="1"/>
    <xf numFmtId="4" fontId="17" fillId="0" borderId="0" xfId="0" applyNumberFormat="1" applyFont="1" applyFill="1" applyBorder="1"/>
    <xf numFmtId="4" fontId="10" fillId="0" borderId="0" xfId="0" applyNumberFormat="1" applyFont="1" applyFill="1" applyBorder="1"/>
    <xf numFmtId="0" fontId="0" fillId="0" borderId="47" xfId="0" applyBorder="1"/>
    <xf numFmtId="14" fontId="0" fillId="0" borderId="23" xfId="0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4" fontId="14" fillId="5" borderId="23" xfId="0" applyNumberFormat="1" applyFont="1" applyFill="1" applyBorder="1"/>
    <xf numFmtId="4" fontId="14" fillId="0" borderId="23" xfId="0" applyNumberFormat="1" applyFont="1" applyBorder="1"/>
    <xf numFmtId="4" fontId="14" fillId="4" borderId="23" xfId="0" applyNumberFormat="1" applyFont="1" applyFill="1" applyBorder="1"/>
    <xf numFmtId="4" fontId="20" fillId="0" borderId="23" xfId="0" applyNumberFormat="1" applyFont="1" applyBorder="1"/>
    <xf numFmtId="4" fontId="8" fillId="0" borderId="23" xfId="0" applyNumberFormat="1" applyFont="1" applyBorder="1"/>
    <xf numFmtId="0" fontId="0" fillId="0" borderId="22" xfId="0" applyBorder="1"/>
    <xf numFmtId="4" fontId="14" fillId="0" borderId="14" xfId="0" applyNumberFormat="1" applyFont="1" applyBorder="1"/>
    <xf numFmtId="4" fontId="20" fillId="0" borderId="14" xfId="0" applyNumberFormat="1" applyFont="1" applyBorder="1"/>
    <xf numFmtId="4" fontId="14" fillId="4" borderId="14" xfId="0" applyNumberFormat="1" applyFont="1" applyFill="1" applyBorder="1"/>
    <xf numFmtId="0" fontId="0" fillId="0" borderId="0" xfId="0" applyBorder="1"/>
    <xf numFmtId="0" fontId="15" fillId="6" borderId="5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 vertical="center" wrapText="1"/>
    </xf>
    <xf numFmtId="4" fontId="15" fillId="5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/>
    <xf numFmtId="4" fontId="16" fillId="4" borderId="6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/>
    <xf numFmtId="4" fontId="10" fillId="0" borderId="6" xfId="0" applyNumberFormat="1" applyFont="1" applyFill="1" applyBorder="1"/>
    <xf numFmtId="0" fontId="7" fillId="0" borderId="14" xfId="0" applyFont="1" applyBorder="1" applyAlignment="1">
      <alignment horizontal="center" vertical="center" wrapText="1"/>
    </xf>
    <xf numFmtId="4" fontId="14" fillId="5" borderId="23" xfId="0" applyNumberFormat="1" applyFont="1" applyFill="1" applyBorder="1" applyAlignment="1">
      <alignment vertical="center"/>
    </xf>
    <xf numFmtId="0" fontId="0" fillId="0" borderId="2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0" fillId="0" borderId="2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horizontal="center" vertical="center" wrapText="1"/>
    </xf>
    <xf numFmtId="4" fontId="14" fillId="4" borderId="23" xfId="0" applyNumberFormat="1" applyFont="1" applyFill="1" applyBorder="1" applyAlignment="1">
      <alignment horizontal="right" vertical="center" wrapText="1"/>
    </xf>
    <xf numFmtId="0" fontId="0" fillId="0" borderId="23" xfId="0" applyBorder="1" applyAlignment="1">
      <alignment vertical="center"/>
    </xf>
    <xf numFmtId="4" fontId="14" fillId="4" borderId="14" xfId="0" applyNumberFormat="1" applyFont="1" applyFill="1" applyBorder="1" applyAlignment="1">
      <alignment horizontal="right" vertical="center" wrapText="1"/>
    </xf>
    <xf numFmtId="2" fontId="8" fillId="0" borderId="14" xfId="0" applyNumberFormat="1" applyFont="1" applyBorder="1" applyAlignment="1">
      <alignment horizontal="right" vertical="center" wrapText="1"/>
    </xf>
    <xf numFmtId="4" fontId="14" fillId="0" borderId="23" xfId="0" applyNumberFormat="1" applyFont="1" applyBorder="1" applyAlignment="1">
      <alignment vertical="center"/>
    </xf>
    <xf numFmtId="4" fontId="14" fillId="0" borderId="24" xfId="0" applyNumberFormat="1" applyFont="1" applyBorder="1" applyAlignment="1">
      <alignment vertical="center"/>
    </xf>
    <xf numFmtId="4" fontId="14" fillId="0" borderId="14" xfId="0" applyNumberFormat="1" applyFont="1" applyBorder="1" applyAlignment="1">
      <alignment vertical="center"/>
    </xf>
    <xf numFmtId="4" fontId="14" fillId="4" borderId="14" xfId="0" applyNumberFormat="1" applyFont="1" applyFill="1" applyBorder="1" applyAlignment="1">
      <alignment horizontal="right" vertical="center"/>
    </xf>
    <xf numFmtId="4" fontId="20" fillId="0" borderId="23" xfId="0" applyNumberFormat="1" applyFont="1" applyBorder="1" applyAlignment="1">
      <alignment horizontal="right" vertical="center"/>
    </xf>
    <xf numFmtId="0" fontId="0" fillId="0" borderId="2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4" fontId="14" fillId="4" borderId="15" xfId="0" applyNumberFormat="1" applyFont="1" applyFill="1" applyBorder="1" applyAlignment="1">
      <alignment horizontal="right" vertical="center"/>
    </xf>
    <xf numFmtId="4" fontId="15" fillId="5" borderId="6" xfId="0" applyNumberFormat="1" applyFont="1" applyFill="1" applyBorder="1"/>
    <xf numFmtId="4" fontId="5" fillId="0" borderId="7" xfId="0" applyNumberFormat="1" applyFont="1" applyFill="1" applyBorder="1"/>
    <xf numFmtId="4" fontId="15" fillId="4" borderId="46" xfId="0" applyNumberFormat="1" applyFont="1" applyFill="1" applyBorder="1" applyAlignment="1">
      <alignment horizontal="center"/>
    </xf>
    <xf numFmtId="4" fontId="17" fillId="6" borderId="6" xfId="0" applyNumberFormat="1" applyFont="1" applyFill="1" applyBorder="1"/>
    <xf numFmtId="0" fontId="0" fillId="0" borderId="0" xfId="0" applyFont="1"/>
    <xf numFmtId="0" fontId="21" fillId="0" borderId="0" xfId="0" applyFont="1" applyFill="1"/>
    <xf numFmtId="0" fontId="9" fillId="0" borderId="0" xfId="0" applyFont="1"/>
    <xf numFmtId="0" fontId="15" fillId="0" borderId="5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" fontId="10" fillId="0" borderId="6" xfId="0" applyNumberFormat="1" applyFont="1" applyBorder="1"/>
    <xf numFmtId="0" fontId="0" fillId="0" borderId="0" xfId="0" applyFont="1" applyFill="1"/>
    <xf numFmtId="165" fontId="0" fillId="0" borderId="0" xfId="1" applyNumberFormat="1" applyFont="1"/>
    <xf numFmtId="0" fontId="0" fillId="0" borderId="0" xfId="0" applyFont="1" applyFill="1" applyBorder="1"/>
    <xf numFmtId="0" fontId="0" fillId="0" borderId="0" xfId="0" applyFill="1"/>
    <xf numFmtId="4" fontId="11" fillId="0" borderId="0" xfId="0" applyNumberFormat="1" applyFont="1"/>
    <xf numFmtId="4" fontId="4" fillId="0" borderId="0" xfId="0" applyNumberFormat="1" applyFont="1"/>
    <xf numFmtId="0" fontId="0" fillId="4" borderId="0" xfId="0" applyFill="1"/>
    <xf numFmtId="0" fontId="0" fillId="0" borderId="24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0" fontId="0" fillId="0" borderId="51" xfId="0" applyBorder="1" applyAlignment="1"/>
    <xf numFmtId="0" fontId="4" fillId="0" borderId="1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7" borderId="45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4" xfId="0" applyBorder="1" applyAlignment="1"/>
    <xf numFmtId="0" fontId="0" fillId="0" borderId="27" xfId="0" applyBorder="1" applyAlignment="1"/>
    <xf numFmtId="0" fontId="0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/>
    <xf numFmtId="0" fontId="0" fillId="0" borderId="2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4" xfId="0" applyFont="1" applyFill="1" applyBorder="1" applyAlignment="1" applyProtection="1">
      <alignment vertical="center" wrapText="1"/>
      <protection locked="0"/>
    </xf>
    <xf numFmtId="0" fontId="0" fillId="0" borderId="2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4" fontId="0" fillId="0" borderId="29" xfId="0" applyNumberFormat="1" applyFont="1" applyFill="1" applyBorder="1" applyAlignment="1">
      <alignment horizontal="right" vertical="center" wrapText="1"/>
    </xf>
    <xf numFmtId="0" fontId="0" fillId="0" borderId="30" xfId="0" applyBorder="1" applyAlignment="1">
      <alignment horizontal="right" vertical="center" wrapText="1"/>
    </xf>
    <xf numFmtId="0" fontId="0" fillId="0" borderId="31" xfId="0" applyBorder="1" applyAlignment="1">
      <alignment horizontal="right" vertical="center" wrapText="1"/>
    </xf>
    <xf numFmtId="4" fontId="0" fillId="0" borderId="33" xfId="0" applyNumberFormat="1" applyFont="1" applyFill="1" applyBorder="1" applyAlignment="1">
      <alignment horizontal="right" vertical="center" wrapText="1"/>
    </xf>
    <xf numFmtId="0" fontId="0" fillId="0" borderId="34" xfId="0" applyBorder="1" applyAlignment="1">
      <alignment horizontal="right" vertical="center" wrapText="1"/>
    </xf>
    <xf numFmtId="0" fontId="0" fillId="0" borderId="35" xfId="0" applyBorder="1" applyAlignment="1">
      <alignment horizontal="right" vertical="center" wrapText="1"/>
    </xf>
    <xf numFmtId="4" fontId="0" fillId="0" borderId="39" xfId="0" applyNumberFormat="1" applyFont="1" applyFill="1" applyBorder="1" applyAlignment="1">
      <alignment horizontal="right" vertical="center" wrapText="1"/>
    </xf>
    <xf numFmtId="0" fontId="0" fillId="0" borderId="40" xfId="0" applyBorder="1" applyAlignment="1">
      <alignment horizontal="right" vertical="center" wrapText="1"/>
    </xf>
    <xf numFmtId="0" fontId="0" fillId="0" borderId="41" xfId="0" applyBorder="1" applyAlignment="1">
      <alignment horizontal="righ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18" xfId="0" applyBorder="1" applyAlignment="1"/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4" fillId="2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4" fontId="7" fillId="0" borderId="23" xfId="0" applyNumberFormat="1" applyFont="1" applyFill="1" applyBorder="1" applyAlignment="1">
      <alignment horizontal="right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4" fontId="7" fillId="0" borderId="26" xfId="0" applyNumberFormat="1" applyFont="1" applyBorder="1" applyAlignment="1">
      <alignment horizontal="center" vertical="center" wrapText="1"/>
    </xf>
    <xf numFmtId="4" fontId="7" fillId="0" borderId="28" xfId="0" applyNumberFormat="1" applyFont="1" applyBorder="1" applyAlignment="1">
      <alignment horizontal="center" vertical="center" wrapText="1"/>
    </xf>
    <xf numFmtId="4" fontId="7" fillId="0" borderId="37" xfId="0" applyNumberFormat="1" applyFont="1" applyBorder="1" applyAlignment="1">
      <alignment horizontal="center" vertical="center" wrapText="1"/>
    </xf>
  </cellXfs>
  <cellStyles count="2">
    <cellStyle name="Čiarka" xfId="1" builtinId="3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9"/>
  <sheetViews>
    <sheetView tabSelected="1" zoomScale="85" zoomScaleNormal="85" workbookViewId="0">
      <pane ySplit="1" topLeftCell="A2" activePane="bottomLeft" state="frozen"/>
      <selection pane="bottomLeft" activeCell="E18" sqref="E18:E20"/>
    </sheetView>
  </sheetViews>
  <sheetFormatPr defaultRowHeight="12.75" x14ac:dyDescent="0.2"/>
  <cols>
    <col min="2" max="2" width="4.28515625" customWidth="1"/>
    <col min="3" max="3" width="5.85546875" customWidth="1"/>
    <col min="4" max="4" width="43.42578125" customWidth="1"/>
    <col min="5" max="5" width="14.42578125" customWidth="1"/>
    <col min="6" max="6" width="18" customWidth="1"/>
    <col min="7" max="7" width="21.7109375" customWidth="1"/>
    <col min="8" max="8" width="20.7109375" customWidth="1"/>
    <col min="9" max="9" width="21.42578125" customWidth="1"/>
    <col min="10" max="10" width="15.7109375" customWidth="1"/>
    <col min="11" max="11" width="24.42578125" customWidth="1"/>
    <col min="12" max="15" width="15.7109375" customWidth="1"/>
    <col min="16" max="16" width="18.7109375" style="125" customWidth="1"/>
    <col min="17" max="19" width="18.7109375" customWidth="1"/>
    <col min="20" max="20" width="50.5703125" customWidth="1"/>
    <col min="21" max="21" width="13.85546875" customWidth="1"/>
    <col min="22" max="22" width="26" customWidth="1"/>
    <col min="23" max="26" width="20.7109375" customWidth="1"/>
  </cols>
  <sheetData>
    <row r="1" spans="1:22" ht="39.75" customHeight="1" thickBot="1" x14ac:dyDescent="0.25">
      <c r="B1" s="196" t="s">
        <v>0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</row>
    <row r="2" spans="1:22" ht="21.75" customHeight="1" thickTop="1" thickBot="1" x14ac:dyDescent="0.25">
      <c r="A2" s="197" t="s">
        <v>1</v>
      </c>
      <c r="B2" s="198"/>
      <c r="C2" s="198"/>
      <c r="D2" s="199"/>
      <c r="E2" s="141" t="s">
        <v>2</v>
      </c>
      <c r="F2" s="144" t="s">
        <v>3</v>
      </c>
      <c r="G2" s="145"/>
      <c r="H2" s="145"/>
      <c r="I2" s="145"/>
      <c r="J2" s="200"/>
      <c r="K2" s="201" t="s">
        <v>4</v>
      </c>
      <c r="L2" s="202"/>
      <c r="M2" s="202"/>
      <c r="N2" s="202"/>
      <c r="O2" s="203"/>
      <c r="P2" s="149" t="s">
        <v>5</v>
      </c>
      <c r="Q2" s="204" t="s">
        <v>6</v>
      </c>
      <c r="R2" s="205"/>
      <c r="S2" s="206"/>
      <c r="T2" s="192" t="s">
        <v>7</v>
      </c>
    </row>
    <row r="3" spans="1:22" ht="21" customHeight="1" thickTop="1" x14ac:dyDescent="0.2">
      <c r="A3" s="155" t="s">
        <v>8</v>
      </c>
      <c r="B3" s="157" t="s">
        <v>9</v>
      </c>
      <c r="C3" s="158"/>
      <c r="D3" s="137" t="s">
        <v>10</v>
      </c>
      <c r="E3" s="142"/>
      <c r="F3" s="137" t="s">
        <v>11</v>
      </c>
      <c r="G3" s="137" t="s">
        <v>12</v>
      </c>
      <c r="H3" s="137" t="s">
        <v>13</v>
      </c>
      <c r="I3" s="137" t="s">
        <v>14</v>
      </c>
      <c r="J3" s="137" t="s">
        <v>15</v>
      </c>
      <c r="K3" s="140" t="s">
        <v>16</v>
      </c>
      <c r="L3" s="140" t="s">
        <v>17</v>
      </c>
      <c r="M3" s="140" t="s">
        <v>18</v>
      </c>
      <c r="N3" s="140" t="s">
        <v>19</v>
      </c>
      <c r="O3" s="140" t="s">
        <v>20</v>
      </c>
      <c r="P3" s="150"/>
      <c r="Q3" s="157" t="s">
        <v>21</v>
      </c>
      <c r="R3" s="157" t="s">
        <v>22</v>
      </c>
      <c r="S3" s="157" t="s">
        <v>23</v>
      </c>
      <c r="T3" s="193"/>
    </row>
    <row r="4" spans="1:22" ht="27" customHeight="1" thickBot="1" x14ac:dyDescent="0.3">
      <c r="A4" s="156"/>
      <c r="B4" s="195"/>
      <c r="C4" s="195"/>
      <c r="D4" s="139"/>
      <c r="E4" s="143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51"/>
      <c r="Q4" s="139"/>
      <c r="R4" s="139"/>
      <c r="S4" s="139"/>
      <c r="T4" s="194"/>
      <c r="V4" s="1"/>
    </row>
    <row r="5" spans="1:22" ht="36" customHeight="1" thickTop="1" x14ac:dyDescent="0.25">
      <c r="A5" s="2"/>
      <c r="B5" s="190">
        <v>1</v>
      </c>
      <c r="C5" s="191"/>
      <c r="D5" s="3" t="s">
        <v>24</v>
      </c>
      <c r="E5" s="212" t="s">
        <v>111</v>
      </c>
      <c r="F5" s="4"/>
      <c r="G5" s="4"/>
      <c r="H5" s="4"/>
      <c r="I5" s="4"/>
      <c r="J5" s="4"/>
      <c r="K5" s="5"/>
      <c r="L5" s="4"/>
      <c r="M5" s="4"/>
      <c r="N5" s="4"/>
      <c r="O5" s="4"/>
      <c r="P5" s="6">
        <v>7550</v>
      </c>
      <c r="Q5" s="7"/>
      <c r="R5" s="8"/>
      <c r="S5" s="8"/>
      <c r="T5" s="9" t="s">
        <v>25</v>
      </c>
      <c r="V5" s="1"/>
    </row>
    <row r="6" spans="1:22" ht="36" customHeight="1" x14ac:dyDescent="0.25">
      <c r="A6" s="2"/>
      <c r="B6" s="171">
        <f>1+B5</f>
        <v>2</v>
      </c>
      <c r="C6" s="172"/>
      <c r="D6" s="3" t="s">
        <v>26</v>
      </c>
      <c r="E6" s="213"/>
      <c r="F6" s="4"/>
      <c r="G6" s="4"/>
      <c r="H6" s="4"/>
      <c r="I6" s="4"/>
      <c r="J6" s="4"/>
      <c r="K6" s="5">
        <f>S6</f>
        <v>35000</v>
      </c>
      <c r="L6" s="4"/>
      <c r="M6" s="4"/>
      <c r="N6" s="4"/>
      <c r="O6" s="4"/>
      <c r="P6" s="6">
        <f>0.05*S6</f>
        <v>1750</v>
      </c>
      <c r="Q6" s="7"/>
      <c r="R6" s="8"/>
      <c r="S6" s="7">
        <v>35000</v>
      </c>
      <c r="T6" s="216" t="s">
        <v>119</v>
      </c>
      <c r="V6" s="1"/>
    </row>
    <row r="7" spans="1:22" ht="36" customHeight="1" x14ac:dyDescent="0.25">
      <c r="A7" s="2"/>
      <c r="B7" s="171">
        <f t="shared" ref="B7:B12" si="0">1+B6</f>
        <v>3</v>
      </c>
      <c r="C7" s="172"/>
      <c r="D7" s="3" t="s">
        <v>27</v>
      </c>
      <c r="E7" s="213"/>
      <c r="F7" s="4"/>
      <c r="G7" s="4"/>
      <c r="H7" s="4"/>
      <c r="I7" s="4"/>
      <c r="J7" s="4"/>
      <c r="K7" s="5">
        <f>S7</f>
        <v>54775.37</v>
      </c>
      <c r="L7" s="4"/>
      <c r="M7" s="4"/>
      <c r="N7" s="4"/>
      <c r="O7" s="4"/>
      <c r="P7" s="6">
        <f>0.05*K7</f>
        <v>2738.7685000000001</v>
      </c>
      <c r="Q7" s="7"/>
      <c r="R7" s="8"/>
      <c r="S7" s="7">
        <v>54775.37</v>
      </c>
      <c r="T7" s="217"/>
      <c r="V7" s="1"/>
    </row>
    <row r="8" spans="1:22" ht="39.950000000000003" customHeight="1" x14ac:dyDescent="0.25">
      <c r="A8" s="2"/>
      <c r="B8" s="171">
        <f t="shared" si="0"/>
        <v>4</v>
      </c>
      <c r="C8" s="172"/>
      <c r="D8" s="3" t="s">
        <v>28</v>
      </c>
      <c r="E8" s="213" t="s">
        <v>112</v>
      </c>
      <c r="F8" s="4"/>
      <c r="G8" s="4"/>
      <c r="H8" s="4"/>
      <c r="I8" s="4"/>
      <c r="J8" s="4"/>
      <c r="K8" s="5">
        <v>9924</v>
      </c>
      <c r="L8" s="4"/>
      <c r="M8" s="4"/>
      <c r="N8" s="4"/>
      <c r="O8" s="4"/>
      <c r="P8" s="6">
        <v>0</v>
      </c>
      <c r="Q8" s="7">
        <v>9924</v>
      </c>
      <c r="R8" s="8"/>
      <c r="S8" s="7">
        <v>11027</v>
      </c>
      <c r="T8" s="210" t="s">
        <v>113</v>
      </c>
      <c r="V8" s="1"/>
    </row>
    <row r="9" spans="1:22" ht="36" customHeight="1" x14ac:dyDescent="0.25">
      <c r="A9" s="2"/>
      <c r="B9" s="171">
        <f t="shared" si="0"/>
        <v>5</v>
      </c>
      <c r="C9" s="172"/>
      <c r="D9" s="3" t="s">
        <v>29</v>
      </c>
      <c r="E9" s="214" t="s">
        <v>115</v>
      </c>
      <c r="F9" s="4"/>
      <c r="G9" s="4"/>
      <c r="H9" s="4"/>
      <c r="I9" s="4"/>
      <c r="J9" s="4"/>
      <c r="K9" s="5">
        <v>927988.56</v>
      </c>
      <c r="L9" s="4"/>
      <c r="M9" s="4"/>
      <c r="N9" s="4"/>
      <c r="O9" s="4"/>
      <c r="P9" s="6">
        <v>30000</v>
      </c>
      <c r="Q9" s="7">
        <f>K9</f>
        <v>927988.56</v>
      </c>
      <c r="R9" s="8"/>
      <c r="S9" s="7">
        <v>972095.56</v>
      </c>
      <c r="T9" s="10" t="s">
        <v>114</v>
      </c>
      <c r="V9" s="1"/>
    </row>
    <row r="10" spans="1:22" ht="27" customHeight="1" x14ac:dyDescent="0.2">
      <c r="A10" s="11"/>
      <c r="B10" s="171">
        <f t="shared" si="0"/>
        <v>6</v>
      </c>
      <c r="C10" s="172"/>
      <c r="D10" s="12" t="s">
        <v>30</v>
      </c>
      <c r="E10" s="208" t="s">
        <v>101</v>
      </c>
      <c r="F10" s="13"/>
      <c r="G10" s="13"/>
      <c r="H10" s="13"/>
      <c r="I10" s="13"/>
      <c r="J10" s="13"/>
      <c r="K10" s="5">
        <v>585574</v>
      </c>
      <c r="L10" s="14">
        <v>585574</v>
      </c>
      <c r="M10" s="15"/>
      <c r="N10" s="15"/>
      <c r="O10" s="14">
        <v>100000</v>
      </c>
      <c r="P10" s="6">
        <f>L10-O10-R10</f>
        <v>285574</v>
      </c>
      <c r="Q10" s="15"/>
      <c r="R10" s="14">
        <v>200000</v>
      </c>
      <c r="S10" s="16"/>
      <c r="T10" s="17"/>
    </row>
    <row r="11" spans="1:22" ht="27" customHeight="1" x14ac:dyDescent="0.2">
      <c r="A11" s="11"/>
      <c r="B11" s="171">
        <f t="shared" si="0"/>
        <v>7</v>
      </c>
      <c r="C11" s="172"/>
      <c r="D11" s="12" t="s">
        <v>31</v>
      </c>
      <c r="E11" s="208" t="s">
        <v>116</v>
      </c>
      <c r="F11" s="13"/>
      <c r="G11" s="13"/>
      <c r="H11" s="13"/>
      <c r="I11" s="13"/>
      <c r="J11" s="13"/>
      <c r="K11" s="5">
        <v>55000</v>
      </c>
      <c r="L11" s="15"/>
      <c r="M11" s="15"/>
      <c r="N11" s="15"/>
      <c r="O11" s="15"/>
      <c r="P11" s="6">
        <f>K11</f>
        <v>55000</v>
      </c>
      <c r="Q11" s="15"/>
      <c r="R11" s="18"/>
      <c r="S11" s="16"/>
      <c r="T11" s="17"/>
    </row>
    <row r="12" spans="1:22" ht="27" customHeight="1" x14ac:dyDescent="0.2">
      <c r="A12" s="11"/>
      <c r="B12" s="171">
        <f t="shared" si="0"/>
        <v>8</v>
      </c>
      <c r="C12" s="172"/>
      <c r="D12" s="12" t="s">
        <v>32</v>
      </c>
      <c r="E12" s="208" t="s">
        <v>117</v>
      </c>
      <c r="F12" s="13"/>
      <c r="G12" s="13"/>
      <c r="H12" s="13"/>
      <c r="I12" s="13"/>
      <c r="J12" s="13"/>
      <c r="K12" s="5">
        <v>32100</v>
      </c>
      <c r="L12" s="15"/>
      <c r="M12" s="15"/>
      <c r="N12" s="15"/>
      <c r="O12" s="15"/>
      <c r="P12" s="6">
        <f>K12-S12</f>
        <v>2100</v>
      </c>
      <c r="Q12" s="15"/>
      <c r="R12" s="18"/>
      <c r="S12" s="16">
        <v>30000</v>
      </c>
      <c r="T12" s="215" t="s">
        <v>118</v>
      </c>
    </row>
    <row r="13" spans="1:22" ht="27" customHeight="1" x14ac:dyDescent="0.2">
      <c r="A13" s="19"/>
      <c r="B13" s="171">
        <v>9</v>
      </c>
      <c r="C13" s="172"/>
      <c r="D13" s="20" t="s">
        <v>33</v>
      </c>
      <c r="E13" s="211" t="s">
        <v>102</v>
      </c>
      <c r="F13" s="13"/>
      <c r="G13" s="13"/>
      <c r="H13" s="13"/>
      <c r="I13" s="13"/>
      <c r="J13" s="13"/>
      <c r="K13" s="5">
        <v>950000</v>
      </c>
      <c r="L13" s="15"/>
      <c r="M13" s="15"/>
      <c r="N13" s="15"/>
      <c r="O13" s="15">
        <v>800000</v>
      </c>
      <c r="P13" s="6">
        <f>K13-O13-R13</f>
        <v>0</v>
      </c>
      <c r="Q13" s="15"/>
      <c r="R13" s="15">
        <v>150000</v>
      </c>
      <c r="S13" s="16"/>
      <c r="T13" s="17" t="s">
        <v>34</v>
      </c>
    </row>
    <row r="14" spans="1:22" ht="24.75" customHeight="1" x14ac:dyDescent="0.2">
      <c r="A14" s="165"/>
      <c r="B14" s="163">
        <v>10</v>
      </c>
      <c r="C14" s="164"/>
      <c r="D14" s="178" t="s">
        <v>35</v>
      </c>
      <c r="E14" s="211" t="s">
        <v>120</v>
      </c>
      <c r="F14" s="13"/>
      <c r="G14" s="13"/>
      <c r="H14" s="13"/>
      <c r="I14" s="13"/>
      <c r="J14" s="13"/>
      <c r="K14" s="5">
        <v>75000</v>
      </c>
      <c r="L14" s="15"/>
      <c r="M14" s="15"/>
      <c r="N14" s="15"/>
      <c r="O14" s="15">
        <v>50000</v>
      </c>
      <c r="P14" s="6">
        <f>K14-O14-Q14</f>
        <v>0</v>
      </c>
      <c r="Q14" s="15">
        <v>25000</v>
      </c>
      <c r="R14" s="15"/>
      <c r="S14" s="16">
        <v>29988.95</v>
      </c>
      <c r="T14" s="17"/>
    </row>
    <row r="15" spans="1:22" ht="24.75" customHeight="1" x14ac:dyDescent="0.2">
      <c r="A15" s="166"/>
      <c r="B15" s="174"/>
      <c r="C15" s="175"/>
      <c r="D15" s="179"/>
      <c r="E15" s="181" t="s">
        <v>36</v>
      </c>
      <c r="F15" s="182"/>
      <c r="G15" s="182"/>
      <c r="H15" s="182"/>
      <c r="I15" s="182"/>
      <c r="J15" s="183"/>
      <c r="K15" s="21">
        <v>39985</v>
      </c>
      <c r="L15" s="22"/>
      <c r="M15" s="22"/>
      <c r="N15" s="22"/>
      <c r="O15" s="22"/>
      <c r="P15" s="23"/>
      <c r="Q15" s="22"/>
      <c r="R15" s="22"/>
      <c r="S15" s="24"/>
      <c r="T15" s="25"/>
    </row>
    <row r="16" spans="1:22" ht="24.75" customHeight="1" x14ac:dyDescent="0.2">
      <c r="A16" s="166"/>
      <c r="B16" s="174"/>
      <c r="C16" s="175"/>
      <c r="D16" s="179"/>
      <c r="E16" s="184" t="s">
        <v>37</v>
      </c>
      <c r="F16" s="185"/>
      <c r="G16" s="185"/>
      <c r="H16" s="185"/>
      <c r="I16" s="185"/>
      <c r="J16" s="186"/>
      <c r="K16" s="26">
        <v>10000</v>
      </c>
      <c r="L16" s="27"/>
      <c r="M16" s="27"/>
      <c r="N16" s="27"/>
      <c r="O16" s="27"/>
      <c r="P16" s="28"/>
      <c r="Q16" s="27"/>
      <c r="R16" s="27"/>
      <c r="S16" s="29"/>
      <c r="T16" s="30"/>
    </row>
    <row r="17" spans="1:23" ht="24.75" customHeight="1" x14ac:dyDescent="0.2">
      <c r="A17" s="173"/>
      <c r="B17" s="176"/>
      <c r="C17" s="177"/>
      <c r="D17" s="180"/>
      <c r="E17" s="187" t="s">
        <v>38</v>
      </c>
      <c r="F17" s="188"/>
      <c r="G17" s="188"/>
      <c r="H17" s="188"/>
      <c r="I17" s="188"/>
      <c r="J17" s="189"/>
      <c r="K17" s="31">
        <f>K14-(K15+K16)</f>
        <v>25015</v>
      </c>
      <c r="L17" s="32"/>
      <c r="M17" s="32"/>
      <c r="N17" s="32"/>
      <c r="O17" s="32"/>
      <c r="P17" s="33"/>
      <c r="Q17" s="32"/>
      <c r="R17" s="32"/>
      <c r="S17" s="34"/>
      <c r="T17" s="35"/>
    </row>
    <row r="18" spans="1:23" ht="24.75" customHeight="1" x14ac:dyDescent="0.2">
      <c r="A18" s="19"/>
      <c r="B18" s="163">
        <v>11</v>
      </c>
      <c r="C18" s="164"/>
      <c r="D18" s="20" t="s">
        <v>39</v>
      </c>
      <c r="E18" s="208" t="s">
        <v>105</v>
      </c>
      <c r="F18" s="13"/>
      <c r="G18" s="13"/>
      <c r="H18" s="13"/>
      <c r="I18" s="13"/>
      <c r="J18" s="13"/>
      <c r="K18" s="5">
        <v>641899.53</v>
      </c>
      <c r="L18" s="15"/>
      <c r="M18" s="15"/>
      <c r="N18" s="15"/>
      <c r="O18" s="15">
        <v>170000</v>
      </c>
      <c r="P18" s="6">
        <f>K18-O18-Q18</f>
        <v>43256.310000000056</v>
      </c>
      <c r="Q18" s="15">
        <f>S18</f>
        <v>428643.22</v>
      </c>
      <c r="R18" s="15"/>
      <c r="S18" s="16">
        <v>428643.22</v>
      </c>
      <c r="T18" s="17"/>
    </row>
    <row r="19" spans="1:23" ht="42.75" customHeight="1" x14ac:dyDescent="0.2">
      <c r="A19" s="19"/>
      <c r="B19" s="163">
        <v>12</v>
      </c>
      <c r="C19" s="164"/>
      <c r="D19" s="20" t="s">
        <v>40</v>
      </c>
      <c r="E19" s="208" t="s">
        <v>104</v>
      </c>
      <c r="F19" s="13"/>
      <c r="G19" s="13"/>
      <c r="H19" s="13"/>
      <c r="I19" s="13"/>
      <c r="J19" s="13"/>
      <c r="K19" s="5">
        <f>O19+P19+Q19+U19</f>
        <v>213800</v>
      </c>
      <c r="L19" s="15"/>
      <c r="M19" s="15"/>
      <c r="N19" s="15"/>
      <c r="O19" s="15">
        <v>200000</v>
      </c>
      <c r="P19" s="6">
        <v>0</v>
      </c>
      <c r="Q19" s="15">
        <v>10000</v>
      </c>
      <c r="R19" s="15"/>
      <c r="S19" s="16">
        <v>10000</v>
      </c>
      <c r="T19" s="17" t="s">
        <v>41</v>
      </c>
      <c r="U19" s="36">
        <v>3800</v>
      </c>
    </row>
    <row r="20" spans="1:23" ht="24.95" customHeight="1" x14ac:dyDescent="0.25">
      <c r="A20" s="19"/>
      <c r="B20" s="126">
        <v>13</v>
      </c>
      <c r="C20" s="127"/>
      <c r="D20" s="37" t="s">
        <v>42</v>
      </c>
      <c r="E20" s="208" t="s">
        <v>121</v>
      </c>
      <c r="F20" s="13"/>
      <c r="G20" s="13"/>
      <c r="H20" s="13"/>
      <c r="I20" s="13"/>
      <c r="J20" s="13"/>
      <c r="K20" s="5">
        <v>8000</v>
      </c>
      <c r="L20" s="15"/>
      <c r="M20" s="15"/>
      <c r="N20" s="15"/>
      <c r="O20" s="15"/>
      <c r="P20" s="6">
        <v>8000</v>
      </c>
      <c r="Q20" s="15"/>
      <c r="R20" s="15"/>
      <c r="S20" s="16"/>
      <c r="T20" s="38"/>
      <c r="W20" s="39"/>
    </row>
    <row r="21" spans="1:23" ht="39.75" customHeight="1" x14ac:dyDescent="0.2">
      <c r="A21" s="165"/>
      <c r="B21" s="167">
        <v>14</v>
      </c>
      <c r="C21" s="169" t="s">
        <v>43</v>
      </c>
      <c r="D21" s="170"/>
      <c r="E21" s="218" t="s">
        <v>121</v>
      </c>
      <c r="F21" s="40"/>
      <c r="G21" s="40"/>
      <c r="H21" s="40"/>
      <c r="I21" s="40"/>
      <c r="J21" s="40"/>
      <c r="K21" s="41"/>
      <c r="L21" s="40"/>
      <c r="M21" s="40"/>
      <c r="N21" s="40"/>
      <c r="O21" s="40"/>
      <c r="P21" s="40"/>
      <c r="Q21" s="42"/>
      <c r="R21" s="42"/>
      <c r="S21" s="42"/>
      <c r="T21" s="43"/>
    </row>
    <row r="22" spans="1:23" ht="24.95" customHeight="1" x14ac:dyDescent="0.2">
      <c r="A22" s="166"/>
      <c r="B22" s="167"/>
      <c r="C22" s="44" t="s">
        <v>44</v>
      </c>
      <c r="D22" s="20" t="s">
        <v>45</v>
      </c>
      <c r="E22" s="219"/>
      <c r="F22" s="45"/>
      <c r="G22" s="45"/>
      <c r="H22" s="45"/>
      <c r="I22" s="45"/>
      <c r="J22" s="45"/>
      <c r="K22" s="5">
        <v>38000</v>
      </c>
      <c r="L22" s="16"/>
      <c r="M22" s="16"/>
      <c r="N22" s="16"/>
      <c r="O22" s="46"/>
      <c r="P22" s="47">
        <f t="shared" ref="P22:P37" si="1">K22</f>
        <v>38000</v>
      </c>
      <c r="Q22" s="15"/>
      <c r="R22" s="15"/>
      <c r="S22" s="16"/>
      <c r="T22" s="38"/>
    </row>
    <row r="23" spans="1:23" ht="24.95" customHeight="1" x14ac:dyDescent="0.2">
      <c r="A23" s="166"/>
      <c r="B23" s="167"/>
      <c r="C23" s="44" t="s">
        <v>46</v>
      </c>
      <c r="D23" s="20" t="s">
        <v>47</v>
      </c>
      <c r="E23" s="219"/>
      <c r="F23" s="45"/>
      <c r="G23" s="45"/>
      <c r="H23" s="45"/>
      <c r="I23" s="45"/>
      <c r="J23" s="45"/>
      <c r="K23" s="5">
        <v>23500</v>
      </c>
      <c r="L23" s="16"/>
      <c r="M23" s="16"/>
      <c r="N23" s="16"/>
      <c r="O23" s="16"/>
      <c r="P23" s="47">
        <f t="shared" si="1"/>
        <v>23500</v>
      </c>
      <c r="Q23" s="15"/>
      <c r="R23" s="15"/>
      <c r="S23" s="16"/>
      <c r="T23" s="38"/>
    </row>
    <row r="24" spans="1:23" ht="24.95" customHeight="1" x14ac:dyDescent="0.2">
      <c r="A24" s="166"/>
      <c r="B24" s="167"/>
      <c r="C24" s="44" t="s">
        <v>48</v>
      </c>
      <c r="D24" s="20" t="s">
        <v>49</v>
      </c>
      <c r="E24" s="219"/>
      <c r="F24" s="45"/>
      <c r="G24" s="45"/>
      <c r="H24" s="45"/>
      <c r="I24" s="45"/>
      <c r="J24" s="45"/>
      <c r="K24" s="5">
        <v>21500</v>
      </c>
      <c r="L24" s="16"/>
      <c r="M24" s="16"/>
      <c r="N24" s="16"/>
      <c r="O24" s="16"/>
      <c r="P24" s="47">
        <f t="shared" si="1"/>
        <v>21500</v>
      </c>
      <c r="Q24" s="15"/>
      <c r="R24" s="15"/>
      <c r="S24" s="16"/>
      <c r="T24" s="11"/>
    </row>
    <row r="25" spans="1:23" ht="24.95" customHeight="1" x14ac:dyDescent="0.2">
      <c r="A25" s="166"/>
      <c r="B25" s="168"/>
      <c r="C25" s="44" t="s">
        <v>50</v>
      </c>
      <c r="D25" s="20" t="s">
        <v>51</v>
      </c>
      <c r="E25" s="219"/>
      <c r="F25" s="45"/>
      <c r="G25" s="45"/>
      <c r="H25" s="45"/>
      <c r="I25" s="45"/>
      <c r="J25" s="45"/>
      <c r="K25" s="5">
        <v>44500</v>
      </c>
      <c r="L25" s="16"/>
      <c r="M25" s="16"/>
      <c r="N25" s="16"/>
      <c r="O25" s="16"/>
      <c r="P25" s="47">
        <f t="shared" si="1"/>
        <v>44500</v>
      </c>
      <c r="Q25" s="15"/>
      <c r="R25" s="15"/>
      <c r="S25" s="16"/>
      <c r="T25" s="11"/>
    </row>
    <row r="26" spans="1:23" ht="24.95" customHeight="1" x14ac:dyDescent="0.2">
      <c r="A26" s="166"/>
      <c r="B26" s="168"/>
      <c r="C26" s="44" t="s">
        <v>52</v>
      </c>
      <c r="D26" s="20" t="s">
        <v>53</v>
      </c>
      <c r="E26" s="219"/>
      <c r="F26" s="45"/>
      <c r="G26" s="45"/>
      <c r="H26" s="45"/>
      <c r="I26" s="45"/>
      <c r="J26" s="45"/>
      <c r="K26" s="5">
        <v>14000</v>
      </c>
      <c r="L26" s="16"/>
      <c r="M26" s="16"/>
      <c r="N26" s="16"/>
      <c r="O26" s="16"/>
      <c r="P26" s="47">
        <f t="shared" si="1"/>
        <v>14000</v>
      </c>
      <c r="Q26" s="15"/>
      <c r="R26" s="15"/>
      <c r="S26" s="16"/>
      <c r="T26" s="11"/>
    </row>
    <row r="27" spans="1:23" ht="24.95" customHeight="1" x14ac:dyDescent="0.2">
      <c r="A27" s="166"/>
      <c r="B27" s="168"/>
      <c r="C27" s="44" t="s">
        <v>54</v>
      </c>
      <c r="D27" s="20" t="s">
        <v>55</v>
      </c>
      <c r="E27" s="219"/>
      <c r="F27" s="45"/>
      <c r="G27" s="45"/>
      <c r="H27" s="45"/>
      <c r="I27" s="45"/>
      <c r="J27" s="45"/>
      <c r="K27" s="5">
        <v>5000</v>
      </c>
      <c r="L27" s="16"/>
      <c r="M27" s="16"/>
      <c r="N27" s="16"/>
      <c r="O27" s="16"/>
      <c r="P27" s="47">
        <f>K27</f>
        <v>5000</v>
      </c>
      <c r="Q27" s="15"/>
      <c r="R27" s="15"/>
      <c r="S27" s="16"/>
      <c r="T27" s="11"/>
    </row>
    <row r="28" spans="1:23" ht="24.95" customHeight="1" x14ac:dyDescent="0.2">
      <c r="A28" s="166"/>
      <c r="B28" s="168"/>
      <c r="C28" s="44" t="s">
        <v>56</v>
      </c>
      <c r="D28" s="20" t="s">
        <v>57</v>
      </c>
      <c r="E28" s="220"/>
      <c r="F28" s="45"/>
      <c r="G28" s="45"/>
      <c r="H28" s="45"/>
      <c r="I28" s="45"/>
      <c r="J28" s="45"/>
      <c r="K28" s="5">
        <v>80000</v>
      </c>
      <c r="L28" s="16"/>
      <c r="M28" s="16"/>
      <c r="N28" s="16"/>
      <c r="O28" s="16">
        <v>80000</v>
      </c>
      <c r="P28" s="47">
        <v>0</v>
      </c>
      <c r="Q28" s="15"/>
      <c r="R28" s="15"/>
      <c r="S28" s="16"/>
      <c r="T28" s="17"/>
    </row>
    <row r="29" spans="1:23" ht="24.95" customHeight="1" x14ac:dyDescent="0.2">
      <c r="A29" s="11"/>
      <c r="B29" s="126">
        <v>15</v>
      </c>
      <c r="C29" s="127"/>
      <c r="D29" s="12" t="s">
        <v>58</v>
      </c>
      <c r="E29" s="208" t="s">
        <v>107</v>
      </c>
      <c r="F29" s="13"/>
      <c r="G29" s="13"/>
      <c r="H29" s="13"/>
      <c r="I29" s="13"/>
      <c r="J29" s="13"/>
      <c r="K29" s="5">
        <v>7000</v>
      </c>
      <c r="L29" s="15"/>
      <c r="M29" s="15"/>
      <c r="N29" s="15"/>
      <c r="O29" s="16"/>
      <c r="P29" s="6">
        <f t="shared" si="1"/>
        <v>7000</v>
      </c>
      <c r="Q29" s="15"/>
      <c r="R29" s="15"/>
      <c r="S29" s="16"/>
      <c r="T29" s="11"/>
    </row>
    <row r="30" spans="1:23" ht="36" customHeight="1" x14ac:dyDescent="0.2">
      <c r="A30" s="11"/>
      <c r="B30" s="126">
        <f>1+B29</f>
        <v>16</v>
      </c>
      <c r="C30" s="127"/>
      <c r="D30" s="20" t="s">
        <v>59</v>
      </c>
      <c r="E30" s="208" t="s">
        <v>122</v>
      </c>
      <c r="F30" s="45"/>
      <c r="G30" s="45"/>
      <c r="H30" s="45"/>
      <c r="I30" s="45"/>
      <c r="J30" s="45"/>
      <c r="K30" s="5">
        <v>10000</v>
      </c>
      <c r="L30" s="16"/>
      <c r="M30" s="16"/>
      <c r="N30" s="16"/>
      <c r="O30" s="15"/>
      <c r="P30" s="47">
        <f t="shared" si="1"/>
        <v>10000</v>
      </c>
      <c r="Q30" s="15"/>
      <c r="R30" s="15"/>
      <c r="S30" s="16"/>
      <c r="T30" s="11"/>
    </row>
    <row r="31" spans="1:23" ht="39.75" customHeight="1" x14ac:dyDescent="0.2">
      <c r="A31" s="11"/>
      <c r="B31" s="126">
        <f t="shared" ref="B31:B43" si="2">1+B30</f>
        <v>17</v>
      </c>
      <c r="C31" s="127"/>
      <c r="D31" s="20" t="s">
        <v>60</v>
      </c>
      <c r="E31" s="208" t="s">
        <v>121</v>
      </c>
      <c r="F31" s="45"/>
      <c r="G31" s="45"/>
      <c r="H31" s="45"/>
      <c r="I31" s="45"/>
      <c r="J31" s="45"/>
      <c r="K31" s="5">
        <v>3250</v>
      </c>
      <c r="L31" s="16"/>
      <c r="M31" s="16"/>
      <c r="N31" s="16"/>
      <c r="O31" s="16"/>
      <c r="P31" s="47">
        <f t="shared" si="1"/>
        <v>3250</v>
      </c>
      <c r="Q31" s="15"/>
      <c r="R31" s="15"/>
      <c r="S31" s="16"/>
      <c r="T31" s="11"/>
    </row>
    <row r="32" spans="1:23" ht="36" customHeight="1" x14ac:dyDescent="0.2">
      <c r="A32" s="11"/>
      <c r="B32" s="126">
        <f t="shared" si="2"/>
        <v>18</v>
      </c>
      <c r="C32" s="127"/>
      <c r="D32" s="20" t="s">
        <v>61</v>
      </c>
      <c r="E32" s="208" t="s">
        <v>116</v>
      </c>
      <c r="F32" s="45"/>
      <c r="G32" s="45"/>
      <c r="H32" s="45"/>
      <c r="I32" s="45"/>
      <c r="J32" s="45"/>
      <c r="K32" s="5">
        <v>15000</v>
      </c>
      <c r="L32" s="16"/>
      <c r="M32" s="16"/>
      <c r="N32" s="16"/>
      <c r="O32" s="16"/>
      <c r="P32" s="47">
        <f t="shared" si="1"/>
        <v>15000</v>
      </c>
      <c r="Q32" s="15"/>
      <c r="R32" s="15"/>
      <c r="S32" s="16"/>
      <c r="T32" s="11"/>
    </row>
    <row r="33" spans="1:24" ht="36" customHeight="1" x14ac:dyDescent="0.2">
      <c r="A33" s="11"/>
      <c r="B33" s="126">
        <f t="shared" si="2"/>
        <v>19</v>
      </c>
      <c r="C33" s="127"/>
      <c r="D33" s="20" t="s">
        <v>62</v>
      </c>
      <c r="E33" s="208" t="s">
        <v>116</v>
      </c>
      <c r="F33" s="45"/>
      <c r="G33" s="45"/>
      <c r="H33" s="45"/>
      <c r="I33" s="45"/>
      <c r="J33" s="45"/>
      <c r="K33" s="5">
        <v>10800</v>
      </c>
      <c r="L33" s="16"/>
      <c r="M33" s="16"/>
      <c r="N33" s="16"/>
      <c r="O33" s="16"/>
      <c r="P33" s="47">
        <f t="shared" si="1"/>
        <v>10800</v>
      </c>
      <c r="Q33" s="15"/>
      <c r="R33" s="15"/>
      <c r="S33" s="16"/>
      <c r="T33" s="15"/>
    </row>
    <row r="34" spans="1:24" ht="45" customHeight="1" x14ac:dyDescent="0.2">
      <c r="A34" s="11"/>
      <c r="B34" s="126">
        <f t="shared" si="2"/>
        <v>20</v>
      </c>
      <c r="C34" s="127"/>
      <c r="D34" s="48" t="s">
        <v>63</v>
      </c>
      <c r="E34" s="208" t="s">
        <v>121</v>
      </c>
      <c r="F34" s="49"/>
      <c r="G34" s="49"/>
      <c r="H34" s="49"/>
      <c r="I34" s="49"/>
      <c r="J34" s="49"/>
      <c r="K34" s="5">
        <v>20000</v>
      </c>
      <c r="L34" s="16"/>
      <c r="M34" s="16"/>
      <c r="N34" s="16"/>
      <c r="O34" s="16"/>
      <c r="P34" s="50">
        <f t="shared" si="1"/>
        <v>20000</v>
      </c>
      <c r="Q34" s="15"/>
      <c r="R34" s="15"/>
      <c r="S34" s="16"/>
      <c r="T34" s="11"/>
      <c r="W34" s="51"/>
      <c r="X34" s="51"/>
    </row>
    <row r="35" spans="1:24" ht="74.25" customHeight="1" x14ac:dyDescent="0.2">
      <c r="A35" s="11"/>
      <c r="B35" s="126">
        <f t="shared" si="2"/>
        <v>21</v>
      </c>
      <c r="C35" s="127"/>
      <c r="D35" s="48" t="s">
        <v>64</v>
      </c>
      <c r="E35" s="208" t="s">
        <v>116</v>
      </c>
      <c r="F35" s="49"/>
      <c r="G35" s="49"/>
      <c r="H35" s="49"/>
      <c r="I35" s="49"/>
      <c r="J35" s="49"/>
      <c r="K35" s="5">
        <v>7700</v>
      </c>
      <c r="L35" s="16"/>
      <c r="M35" s="16"/>
      <c r="N35" s="16"/>
      <c r="O35" s="16"/>
      <c r="P35" s="50">
        <f t="shared" si="1"/>
        <v>7700</v>
      </c>
      <c r="Q35" s="15"/>
      <c r="R35" s="15"/>
      <c r="S35" s="16"/>
      <c r="T35" s="11"/>
      <c r="W35" s="51"/>
      <c r="X35" s="51"/>
    </row>
    <row r="36" spans="1:24" ht="50.1" customHeight="1" x14ac:dyDescent="0.2">
      <c r="A36" s="11"/>
      <c r="B36" s="126">
        <f t="shared" si="2"/>
        <v>22</v>
      </c>
      <c r="C36" s="127"/>
      <c r="D36" s="48" t="s">
        <v>65</v>
      </c>
      <c r="E36" s="208" t="s">
        <v>116</v>
      </c>
      <c r="F36" s="49"/>
      <c r="G36" s="49"/>
      <c r="H36" s="49"/>
      <c r="I36" s="49"/>
      <c r="J36" s="49"/>
      <c r="K36" s="5">
        <v>10500</v>
      </c>
      <c r="L36" s="16"/>
      <c r="M36" s="16"/>
      <c r="N36" s="16"/>
      <c r="O36" s="16"/>
      <c r="P36" s="50">
        <f t="shared" si="1"/>
        <v>10500</v>
      </c>
      <c r="Q36" s="15"/>
      <c r="R36" s="15"/>
      <c r="S36" s="16"/>
      <c r="T36" s="11"/>
      <c r="W36" s="51"/>
      <c r="X36" s="51"/>
    </row>
    <row r="37" spans="1:24" ht="36" customHeight="1" x14ac:dyDescent="0.2">
      <c r="A37" s="11"/>
      <c r="B37" s="126">
        <f t="shared" si="2"/>
        <v>23</v>
      </c>
      <c r="C37" s="127"/>
      <c r="D37" s="48" t="s">
        <v>66</v>
      </c>
      <c r="E37" s="208" t="s">
        <v>123</v>
      </c>
      <c r="F37" s="49"/>
      <c r="G37" s="49"/>
      <c r="H37" s="49"/>
      <c r="I37" s="49"/>
      <c r="J37" s="49"/>
      <c r="K37" s="5">
        <v>10000</v>
      </c>
      <c r="L37" s="16"/>
      <c r="M37" s="16"/>
      <c r="N37" s="16"/>
      <c r="O37" s="16"/>
      <c r="P37" s="50">
        <f t="shared" si="1"/>
        <v>10000</v>
      </c>
      <c r="Q37" s="15"/>
      <c r="R37" s="15"/>
      <c r="S37" s="16"/>
      <c r="T37" s="11"/>
      <c r="W37" s="51"/>
      <c r="X37" s="51"/>
    </row>
    <row r="38" spans="1:24" ht="36" customHeight="1" x14ac:dyDescent="0.2">
      <c r="A38" s="11"/>
      <c r="B38" s="126">
        <f t="shared" si="2"/>
        <v>24</v>
      </c>
      <c r="C38" s="127"/>
      <c r="D38" s="48" t="s">
        <v>67</v>
      </c>
      <c r="E38" s="208" t="s">
        <v>116</v>
      </c>
      <c r="F38" s="49"/>
      <c r="G38" s="49"/>
      <c r="H38" s="49"/>
      <c r="I38" s="49"/>
      <c r="J38" s="49"/>
      <c r="K38" s="5">
        <v>15800</v>
      </c>
      <c r="L38" s="16"/>
      <c r="M38" s="16"/>
      <c r="N38" s="16"/>
      <c r="O38" s="16"/>
      <c r="P38" s="50">
        <f>K38-S38</f>
        <v>800</v>
      </c>
      <c r="Q38" s="15"/>
      <c r="R38" s="15"/>
      <c r="S38" s="16">
        <v>15000</v>
      </c>
      <c r="T38" s="11"/>
      <c r="W38" s="51"/>
      <c r="X38" s="51"/>
    </row>
    <row r="39" spans="1:24" ht="36" customHeight="1" x14ac:dyDescent="0.2">
      <c r="A39" s="11"/>
      <c r="B39" s="126">
        <f t="shared" si="2"/>
        <v>25</v>
      </c>
      <c r="C39" s="127"/>
      <c r="D39" s="48" t="s">
        <v>68</v>
      </c>
      <c r="E39" s="208" t="s">
        <v>121</v>
      </c>
      <c r="F39" s="49"/>
      <c r="G39" s="49"/>
      <c r="H39" s="49"/>
      <c r="I39" s="49"/>
      <c r="J39" s="49"/>
      <c r="K39" s="5">
        <f>P39</f>
        <v>43500</v>
      </c>
      <c r="L39" s="16"/>
      <c r="M39" s="16"/>
      <c r="N39" s="16"/>
      <c r="O39" s="16"/>
      <c r="P39" s="50">
        <v>43500</v>
      </c>
      <c r="Q39" s="15"/>
      <c r="R39" s="15"/>
      <c r="S39" s="16"/>
      <c r="T39" s="11"/>
      <c r="W39" s="51"/>
      <c r="X39" s="51"/>
    </row>
    <row r="40" spans="1:24" ht="36" customHeight="1" x14ac:dyDescent="0.2">
      <c r="A40" s="11"/>
      <c r="B40" s="126">
        <f t="shared" si="2"/>
        <v>26</v>
      </c>
      <c r="C40" s="127"/>
      <c r="D40" s="48" t="s">
        <v>69</v>
      </c>
      <c r="E40" s="208" t="s">
        <v>124</v>
      </c>
      <c r="F40" s="49"/>
      <c r="G40" s="49"/>
      <c r="H40" s="49"/>
      <c r="I40" s="49"/>
      <c r="J40" s="49"/>
      <c r="K40" s="5">
        <v>40000</v>
      </c>
      <c r="L40" s="16"/>
      <c r="M40" s="16"/>
      <c r="N40" s="16"/>
      <c r="O40" s="16"/>
      <c r="P40" s="50">
        <v>0</v>
      </c>
      <c r="Q40" s="15"/>
      <c r="R40" s="15">
        <v>40000</v>
      </c>
      <c r="S40" s="16"/>
      <c r="T40" s="11"/>
      <c r="W40" s="51"/>
      <c r="X40" s="51"/>
    </row>
    <row r="41" spans="1:24" ht="36" customHeight="1" x14ac:dyDescent="0.2">
      <c r="A41" s="11"/>
      <c r="B41" s="126">
        <f t="shared" si="2"/>
        <v>27</v>
      </c>
      <c r="C41" s="127"/>
      <c r="D41" s="48" t="s">
        <v>70</v>
      </c>
      <c r="E41" s="208" t="s">
        <v>116</v>
      </c>
      <c r="F41" s="49"/>
      <c r="G41" s="49"/>
      <c r="H41" s="49"/>
      <c r="I41" s="49"/>
      <c r="J41" s="49"/>
      <c r="K41" s="5">
        <v>2000</v>
      </c>
      <c r="L41" s="16"/>
      <c r="M41" s="16"/>
      <c r="N41" s="16"/>
      <c r="O41" s="16"/>
      <c r="P41" s="50">
        <f>K41</f>
        <v>2000</v>
      </c>
      <c r="Q41" s="15"/>
      <c r="R41" s="15"/>
      <c r="S41" s="16"/>
      <c r="T41" s="11"/>
      <c r="W41" s="51"/>
      <c r="X41" s="51"/>
    </row>
    <row r="42" spans="1:24" ht="36" customHeight="1" x14ac:dyDescent="0.2">
      <c r="A42" s="11"/>
      <c r="B42" s="126">
        <f t="shared" si="2"/>
        <v>28</v>
      </c>
      <c r="C42" s="127"/>
      <c r="D42" s="48" t="s">
        <v>71</v>
      </c>
      <c r="E42" s="208" t="s">
        <v>110</v>
      </c>
      <c r="F42" s="49"/>
      <c r="G42" s="49"/>
      <c r="H42" s="49"/>
      <c r="I42" s="49"/>
      <c r="J42" s="49"/>
      <c r="K42" s="5">
        <v>10000</v>
      </c>
      <c r="L42" s="16"/>
      <c r="M42" s="16"/>
      <c r="N42" s="16"/>
      <c r="O42" s="16"/>
      <c r="P42" s="50">
        <f>K42</f>
        <v>10000</v>
      </c>
      <c r="Q42" s="15"/>
      <c r="R42" s="15"/>
      <c r="S42" s="16"/>
      <c r="T42" s="11"/>
      <c r="W42" s="51"/>
      <c r="X42" s="51"/>
    </row>
    <row r="43" spans="1:24" ht="44.25" customHeight="1" thickBot="1" x14ac:dyDescent="0.25">
      <c r="A43" s="11"/>
      <c r="B43" s="126">
        <f t="shared" si="2"/>
        <v>29</v>
      </c>
      <c r="C43" s="127"/>
      <c r="D43" s="48" t="s">
        <v>72</v>
      </c>
      <c r="E43" s="208" t="s">
        <v>109</v>
      </c>
      <c r="F43" s="49"/>
      <c r="G43" s="49"/>
      <c r="H43" s="49"/>
      <c r="I43" s="49"/>
      <c r="J43" s="49"/>
      <c r="K43" s="5">
        <f>P43</f>
        <v>50000</v>
      </c>
      <c r="L43" s="16"/>
      <c r="M43" s="16"/>
      <c r="N43" s="16"/>
      <c r="O43" s="16"/>
      <c r="P43" s="50">
        <v>50000</v>
      </c>
      <c r="Q43" s="15"/>
      <c r="R43" s="15"/>
      <c r="S43" s="16"/>
      <c r="T43" s="11"/>
      <c r="W43" s="51"/>
      <c r="X43" s="51"/>
    </row>
    <row r="44" spans="1:24" ht="24.95" customHeight="1" thickBot="1" x14ac:dyDescent="0.3">
      <c r="B44" s="159"/>
      <c r="C44" s="159"/>
      <c r="D44" s="52" t="s">
        <v>73</v>
      </c>
      <c r="E44" s="53"/>
      <c r="F44" s="53"/>
      <c r="G44" s="53"/>
      <c r="H44" s="53"/>
      <c r="I44" s="53"/>
      <c r="J44" s="53"/>
      <c r="K44" s="54">
        <f>SUM(K5:K43)-K15-K16-K17</f>
        <v>4071111.46</v>
      </c>
      <c r="L44" s="55"/>
      <c r="M44" s="55"/>
      <c r="N44" s="55"/>
      <c r="O44" s="55"/>
      <c r="P44" s="56">
        <f>SUM(P5:P43)</f>
        <v>783019.07850000006</v>
      </c>
      <c r="Q44" s="57">
        <f>SUM(Q5:Q43)</f>
        <v>1401555.78</v>
      </c>
      <c r="R44" s="57">
        <f>SUM(R5:R43)</f>
        <v>390000</v>
      </c>
      <c r="S44" s="57">
        <f>SUM(S5:S43)</f>
        <v>1586530.1</v>
      </c>
      <c r="V44" s="58"/>
    </row>
    <row r="45" spans="1:24" ht="24.95" customHeight="1" thickBot="1" x14ac:dyDescent="0.3">
      <c r="B45" s="59"/>
      <c r="C45" s="59"/>
      <c r="D45" s="60"/>
      <c r="E45" s="60"/>
      <c r="F45" s="60"/>
      <c r="G45" s="60"/>
      <c r="H45" s="60"/>
      <c r="I45" s="60"/>
      <c r="J45" s="60"/>
      <c r="K45" s="61"/>
      <c r="L45" s="61"/>
      <c r="M45" s="61"/>
      <c r="N45" s="61"/>
      <c r="O45" s="55"/>
      <c r="P45" s="62"/>
      <c r="Q45" s="63"/>
      <c r="R45" s="63"/>
      <c r="S45" s="64"/>
      <c r="V45" s="58"/>
    </row>
    <row r="46" spans="1:24" ht="24.95" customHeight="1" thickTop="1" thickBot="1" x14ac:dyDescent="0.25">
      <c r="A46" s="160" t="s">
        <v>1</v>
      </c>
      <c r="B46" s="161"/>
      <c r="C46" s="161"/>
      <c r="D46" s="162"/>
      <c r="E46" s="141" t="s">
        <v>2</v>
      </c>
      <c r="F46" s="144" t="s">
        <v>3</v>
      </c>
      <c r="G46" s="145"/>
      <c r="H46" s="145"/>
      <c r="I46" s="145"/>
      <c r="J46" s="145"/>
      <c r="K46" s="146" t="s">
        <v>4</v>
      </c>
      <c r="L46" s="147"/>
      <c r="M46" s="147"/>
      <c r="N46" s="147"/>
      <c r="O46" s="148"/>
      <c r="P46" s="149" t="s">
        <v>5</v>
      </c>
      <c r="Q46" s="152" t="s">
        <v>6</v>
      </c>
      <c r="R46" s="153"/>
      <c r="S46" s="154"/>
      <c r="T46" s="65"/>
      <c r="V46" s="58"/>
    </row>
    <row r="47" spans="1:24" ht="21" customHeight="1" thickTop="1" x14ac:dyDescent="0.2">
      <c r="A47" s="155" t="s">
        <v>8</v>
      </c>
      <c r="B47" s="157" t="s">
        <v>9</v>
      </c>
      <c r="C47" s="158"/>
      <c r="D47" s="137" t="s">
        <v>74</v>
      </c>
      <c r="E47" s="142"/>
      <c r="F47" s="137" t="s">
        <v>11</v>
      </c>
      <c r="G47" s="137" t="s">
        <v>75</v>
      </c>
      <c r="H47" s="137" t="s">
        <v>13</v>
      </c>
      <c r="I47" s="137" t="s">
        <v>14</v>
      </c>
      <c r="J47" s="137" t="s">
        <v>15</v>
      </c>
      <c r="K47" s="140" t="s">
        <v>16</v>
      </c>
      <c r="L47" s="140" t="s">
        <v>17</v>
      </c>
      <c r="M47" s="140" t="s">
        <v>18</v>
      </c>
      <c r="N47" s="140" t="s">
        <v>19</v>
      </c>
      <c r="O47" s="131" t="s">
        <v>20</v>
      </c>
      <c r="P47" s="150"/>
      <c r="Q47" s="133" t="s">
        <v>21</v>
      </c>
      <c r="R47" s="133" t="s">
        <v>22</v>
      </c>
      <c r="S47" s="133" t="s">
        <v>23</v>
      </c>
      <c r="T47" s="135" t="s">
        <v>7</v>
      </c>
      <c r="V47" s="58"/>
    </row>
    <row r="48" spans="1:24" ht="27" customHeight="1" thickBot="1" x14ac:dyDescent="0.25">
      <c r="A48" s="156"/>
      <c r="B48" s="139"/>
      <c r="C48" s="139"/>
      <c r="D48" s="139"/>
      <c r="E48" s="143"/>
      <c r="F48" s="139"/>
      <c r="G48" s="139"/>
      <c r="H48" s="139"/>
      <c r="I48" s="139"/>
      <c r="J48" s="139"/>
      <c r="K48" s="139"/>
      <c r="L48" s="139"/>
      <c r="M48" s="139"/>
      <c r="N48" s="139"/>
      <c r="O48" s="132"/>
      <c r="P48" s="151"/>
      <c r="Q48" s="134"/>
      <c r="R48" s="134"/>
      <c r="S48" s="134"/>
      <c r="T48" s="136"/>
      <c r="V48" s="58"/>
    </row>
    <row r="49" spans="1:20" ht="39.950000000000003" customHeight="1" thickTop="1" x14ac:dyDescent="0.25">
      <c r="A49" s="11"/>
      <c r="B49" s="126">
        <v>1</v>
      </c>
      <c r="C49" s="127"/>
      <c r="D49" s="12" t="s">
        <v>76</v>
      </c>
      <c r="E49" s="209" t="s">
        <v>95</v>
      </c>
      <c r="F49" s="66"/>
      <c r="G49" s="67"/>
      <c r="H49" s="12"/>
      <c r="I49" s="12"/>
      <c r="J49" s="12"/>
      <c r="K49" s="68">
        <v>12000</v>
      </c>
      <c r="L49" s="69"/>
      <c r="M49" s="69"/>
      <c r="N49" s="69"/>
      <c r="O49" s="69"/>
      <c r="P49" s="70">
        <f>K49</f>
        <v>12000</v>
      </c>
      <c r="Q49" s="71"/>
      <c r="R49" s="71"/>
      <c r="S49" s="72"/>
      <c r="T49" s="73"/>
    </row>
    <row r="50" spans="1:20" ht="27" customHeight="1" x14ac:dyDescent="0.25">
      <c r="A50" s="11"/>
      <c r="B50" s="126">
        <f>1+B49</f>
        <v>2</v>
      </c>
      <c r="C50" s="127"/>
      <c r="D50" s="12" t="s">
        <v>77</v>
      </c>
      <c r="E50" s="209" t="s">
        <v>95</v>
      </c>
      <c r="F50" s="66"/>
      <c r="G50" s="67"/>
      <c r="H50" s="12"/>
      <c r="I50" s="12"/>
      <c r="J50" s="12"/>
      <c r="K50" s="68">
        <v>7700</v>
      </c>
      <c r="L50" s="69"/>
      <c r="M50" s="69"/>
      <c r="N50" s="74"/>
      <c r="O50" s="74"/>
      <c r="P50" s="70">
        <f>K50</f>
        <v>7700</v>
      </c>
      <c r="Q50" s="75"/>
      <c r="R50" s="75"/>
      <c r="S50" s="72"/>
      <c r="T50" s="207" t="s">
        <v>99</v>
      </c>
    </row>
    <row r="51" spans="1:20" ht="27" customHeight="1" x14ac:dyDescent="0.25">
      <c r="A51" s="11"/>
      <c r="B51" s="126">
        <f>1+B50</f>
        <v>3</v>
      </c>
      <c r="C51" s="127"/>
      <c r="D51" s="12" t="s">
        <v>78</v>
      </c>
      <c r="E51" s="209" t="s">
        <v>96</v>
      </c>
      <c r="F51" s="66"/>
      <c r="G51" s="67"/>
      <c r="H51" s="12"/>
      <c r="I51" s="12"/>
      <c r="J51" s="12"/>
      <c r="K51" s="68">
        <v>1500</v>
      </c>
      <c r="L51" s="69"/>
      <c r="M51" s="69"/>
      <c r="N51" s="74"/>
      <c r="O51" s="74"/>
      <c r="P51" s="76">
        <f>K51</f>
        <v>1500</v>
      </c>
      <c r="Q51" s="75"/>
      <c r="R51" s="75"/>
      <c r="S51" s="72"/>
      <c r="T51" s="11"/>
    </row>
    <row r="52" spans="1:20" ht="45.75" customHeight="1" x14ac:dyDescent="0.25">
      <c r="A52" s="77"/>
      <c r="B52" s="126">
        <f>1+B51</f>
        <v>4</v>
      </c>
      <c r="C52" s="127"/>
      <c r="D52" s="12" t="s">
        <v>79</v>
      </c>
      <c r="E52" s="209" t="s">
        <v>97</v>
      </c>
      <c r="F52" s="66"/>
      <c r="G52" s="67"/>
      <c r="H52" s="12"/>
      <c r="I52" s="12"/>
      <c r="J52" s="12"/>
      <c r="K52" s="68">
        <v>7000</v>
      </c>
      <c r="L52" s="69"/>
      <c r="M52" s="69"/>
      <c r="N52" s="74"/>
      <c r="O52" s="74"/>
      <c r="P52" s="76">
        <f>K52</f>
        <v>7000</v>
      </c>
      <c r="Q52" s="75"/>
      <c r="R52" s="75"/>
      <c r="S52" s="72"/>
      <c r="T52" s="11"/>
    </row>
    <row r="53" spans="1:20" ht="36.75" customHeight="1" thickBot="1" x14ac:dyDescent="0.3">
      <c r="A53" s="77"/>
      <c r="B53" s="126">
        <f>1+B52</f>
        <v>5</v>
      </c>
      <c r="C53" s="127"/>
      <c r="D53" s="12" t="s">
        <v>80</v>
      </c>
      <c r="E53" s="209" t="s">
        <v>98</v>
      </c>
      <c r="F53" s="66"/>
      <c r="G53" s="67"/>
      <c r="H53" s="12"/>
      <c r="I53" s="12"/>
      <c r="J53" s="12"/>
      <c r="K53" s="68">
        <v>2000</v>
      </c>
      <c r="L53" s="69"/>
      <c r="M53" s="69"/>
      <c r="N53" s="74"/>
      <c r="O53" s="74"/>
      <c r="P53" s="76">
        <f>K53</f>
        <v>2000</v>
      </c>
      <c r="Q53" s="75"/>
      <c r="R53" s="75"/>
      <c r="S53" s="72"/>
      <c r="T53" s="11"/>
    </row>
    <row r="54" spans="1:20" ht="24.75" customHeight="1" thickTop="1" thickBot="1" x14ac:dyDescent="0.3">
      <c r="B54" s="159"/>
      <c r="C54" s="159"/>
      <c r="D54" s="78" t="s">
        <v>81</v>
      </c>
      <c r="E54" s="79"/>
      <c r="F54" s="79"/>
      <c r="G54" s="79"/>
      <c r="H54" s="79"/>
      <c r="I54" s="79"/>
      <c r="J54" s="79"/>
      <c r="K54" s="80">
        <f>SUM(K49:K53)</f>
        <v>30200</v>
      </c>
      <c r="L54" s="81"/>
      <c r="M54" s="81"/>
      <c r="N54" s="81"/>
      <c r="O54" s="81"/>
      <c r="P54" s="82">
        <f>SUM(P49:P53)</f>
        <v>30200</v>
      </c>
      <c r="Q54" s="83"/>
      <c r="R54" s="83"/>
      <c r="S54" s="84"/>
    </row>
    <row r="55" spans="1:20" ht="24.75" customHeight="1" thickTop="1" thickBot="1" x14ac:dyDescent="0.3">
      <c r="B55" s="59"/>
      <c r="C55" s="59"/>
      <c r="D55" s="60"/>
      <c r="E55" s="60"/>
      <c r="F55" s="60"/>
      <c r="G55" s="60"/>
      <c r="H55" s="60"/>
      <c r="I55" s="60"/>
      <c r="J55" s="60"/>
      <c r="K55" s="61"/>
      <c r="L55" s="61"/>
      <c r="M55" s="61"/>
      <c r="N55" s="61"/>
      <c r="P55" s="62"/>
      <c r="Q55" s="63"/>
      <c r="R55" s="63"/>
      <c r="S55" s="64"/>
    </row>
    <row r="56" spans="1:20" ht="24.75" customHeight="1" thickTop="1" thickBot="1" x14ac:dyDescent="0.25">
      <c r="A56" s="160" t="s">
        <v>1</v>
      </c>
      <c r="B56" s="161"/>
      <c r="C56" s="161"/>
      <c r="D56" s="162"/>
      <c r="E56" s="141" t="s">
        <v>2</v>
      </c>
      <c r="F56" s="144" t="s">
        <v>3</v>
      </c>
      <c r="G56" s="145"/>
      <c r="H56" s="145"/>
      <c r="I56" s="145"/>
      <c r="J56" s="145"/>
      <c r="K56" s="146" t="s">
        <v>4</v>
      </c>
      <c r="L56" s="147"/>
      <c r="M56" s="147"/>
      <c r="N56" s="147"/>
      <c r="O56" s="148"/>
      <c r="P56" s="149" t="s">
        <v>5</v>
      </c>
      <c r="Q56" s="152" t="s">
        <v>6</v>
      </c>
      <c r="R56" s="153"/>
      <c r="S56" s="154"/>
      <c r="T56" s="65"/>
    </row>
    <row r="57" spans="1:20" ht="21.75" customHeight="1" thickTop="1" x14ac:dyDescent="0.2">
      <c r="A57" s="155" t="s">
        <v>8</v>
      </c>
      <c r="B57" s="157" t="s">
        <v>9</v>
      </c>
      <c r="C57" s="158"/>
      <c r="D57" s="137" t="s">
        <v>82</v>
      </c>
      <c r="E57" s="142"/>
      <c r="F57" s="137" t="s">
        <v>11</v>
      </c>
      <c r="G57" s="137" t="s">
        <v>12</v>
      </c>
      <c r="H57" s="137" t="s">
        <v>13</v>
      </c>
      <c r="I57" s="137" t="s">
        <v>14</v>
      </c>
      <c r="J57" s="137" t="s">
        <v>15</v>
      </c>
      <c r="K57" s="140" t="s">
        <v>16</v>
      </c>
      <c r="L57" s="140" t="s">
        <v>17</v>
      </c>
      <c r="M57" s="140" t="s">
        <v>18</v>
      </c>
      <c r="N57" s="129" t="s">
        <v>19</v>
      </c>
      <c r="O57" s="131" t="s">
        <v>20</v>
      </c>
      <c r="P57" s="150"/>
      <c r="Q57" s="133" t="s">
        <v>21</v>
      </c>
      <c r="R57" s="133" t="s">
        <v>22</v>
      </c>
      <c r="S57" s="133" t="s">
        <v>23</v>
      </c>
      <c r="T57" s="135" t="s">
        <v>7</v>
      </c>
    </row>
    <row r="58" spans="1:20" ht="27" customHeight="1" thickBot="1" x14ac:dyDescent="0.25">
      <c r="A58" s="156"/>
      <c r="B58" s="139"/>
      <c r="C58" s="139"/>
      <c r="D58" s="139"/>
      <c r="E58" s="143"/>
      <c r="F58" s="138"/>
      <c r="G58" s="138"/>
      <c r="H58" s="138"/>
      <c r="I58" s="139"/>
      <c r="J58" s="138"/>
      <c r="K58" s="139"/>
      <c r="L58" s="139"/>
      <c r="M58" s="139"/>
      <c r="N58" s="130"/>
      <c r="O58" s="132"/>
      <c r="P58" s="151"/>
      <c r="Q58" s="134"/>
      <c r="R58" s="134"/>
      <c r="S58" s="134"/>
      <c r="T58" s="136"/>
    </row>
    <row r="59" spans="1:20" s="92" customFormat="1" ht="39.950000000000003" customHeight="1" thickTop="1" x14ac:dyDescent="0.2">
      <c r="A59" s="2"/>
      <c r="B59" s="126">
        <v>1</v>
      </c>
      <c r="C59" s="127"/>
      <c r="D59" s="3" t="s">
        <v>83</v>
      </c>
      <c r="E59" s="209" t="s">
        <v>100</v>
      </c>
      <c r="F59" s="85"/>
      <c r="G59" s="85"/>
      <c r="H59" s="85"/>
      <c r="I59" s="4"/>
      <c r="J59" s="85"/>
      <c r="K59" s="86">
        <v>5000</v>
      </c>
      <c r="L59" s="4"/>
      <c r="M59" s="4"/>
      <c r="N59" s="87"/>
      <c r="O59" s="88"/>
      <c r="P59" s="89">
        <f>K59</f>
        <v>5000</v>
      </c>
      <c r="Q59" s="90"/>
      <c r="R59" s="8"/>
      <c r="S59" s="7"/>
      <c r="T59" s="91"/>
    </row>
    <row r="60" spans="1:20" s="92" customFormat="1" ht="39.950000000000003" customHeight="1" x14ac:dyDescent="0.2">
      <c r="A60" s="2"/>
      <c r="B60" s="126" t="s">
        <v>84</v>
      </c>
      <c r="C60" s="127"/>
      <c r="D60" s="3" t="s">
        <v>85</v>
      </c>
      <c r="E60" s="209" t="s">
        <v>101</v>
      </c>
      <c r="F60" s="85"/>
      <c r="G60" s="85"/>
      <c r="H60" s="85"/>
      <c r="I60" s="4"/>
      <c r="J60" s="85"/>
      <c r="K60" s="86">
        <v>4000</v>
      </c>
      <c r="L60" s="4"/>
      <c r="M60" s="4"/>
      <c r="N60" s="87"/>
      <c r="O60" s="93"/>
      <c r="P60" s="94">
        <f>K60</f>
        <v>4000</v>
      </c>
      <c r="Q60" s="90"/>
      <c r="R60" s="8"/>
      <c r="S60" s="7"/>
      <c r="T60" s="95"/>
    </row>
    <row r="61" spans="1:20" s="92" customFormat="1" ht="39.950000000000003" customHeight="1" x14ac:dyDescent="0.2">
      <c r="A61" s="2"/>
      <c r="B61" s="126">
        <v>3</v>
      </c>
      <c r="C61" s="127"/>
      <c r="D61" s="3" t="s">
        <v>86</v>
      </c>
      <c r="E61" s="209" t="s">
        <v>102</v>
      </c>
      <c r="F61" s="85"/>
      <c r="G61" s="85"/>
      <c r="H61" s="85"/>
      <c r="I61" s="4"/>
      <c r="J61" s="85"/>
      <c r="K61" s="86">
        <v>1060</v>
      </c>
      <c r="L61" s="4"/>
      <c r="M61" s="4"/>
      <c r="N61" s="87"/>
      <c r="O61" s="93"/>
      <c r="P61" s="94">
        <f>K61</f>
        <v>1060</v>
      </c>
      <c r="Q61" s="90"/>
      <c r="R61" s="8"/>
      <c r="S61" s="7"/>
      <c r="T61" s="95"/>
    </row>
    <row r="62" spans="1:20" s="92" customFormat="1" ht="39.950000000000003" customHeight="1" x14ac:dyDescent="0.2">
      <c r="A62" s="2"/>
      <c r="B62" s="126">
        <v>4</v>
      </c>
      <c r="C62" s="127"/>
      <c r="D62" s="3" t="s">
        <v>87</v>
      </c>
      <c r="E62" s="209" t="s">
        <v>107</v>
      </c>
      <c r="F62" s="85"/>
      <c r="G62" s="85"/>
      <c r="H62" s="85"/>
      <c r="I62" s="4"/>
      <c r="J62" s="85"/>
      <c r="K62" s="86">
        <v>8920</v>
      </c>
      <c r="L62" s="4"/>
      <c r="M62" s="4"/>
      <c r="N62" s="87"/>
      <c r="O62" s="4"/>
      <c r="P62" s="96">
        <f>K62-Q62</f>
        <v>3000</v>
      </c>
      <c r="Q62" s="97">
        <f>S62</f>
        <v>5920</v>
      </c>
      <c r="R62" s="8"/>
      <c r="S62" s="7">
        <v>5920</v>
      </c>
      <c r="T62" s="95" t="s">
        <v>108</v>
      </c>
    </row>
    <row r="63" spans="1:20" s="92" customFormat="1" ht="39.950000000000003" customHeight="1" x14ac:dyDescent="0.2">
      <c r="A63" s="2"/>
      <c r="B63" s="126">
        <v>5</v>
      </c>
      <c r="C63" s="127"/>
      <c r="D63" s="3" t="s">
        <v>88</v>
      </c>
      <c r="E63" s="209" t="s">
        <v>103</v>
      </c>
      <c r="F63" s="85"/>
      <c r="G63" s="85"/>
      <c r="H63" s="85"/>
      <c r="I63" s="4"/>
      <c r="J63" s="85"/>
      <c r="K63" s="86">
        <v>1550</v>
      </c>
      <c r="L63" s="4"/>
      <c r="M63" s="4"/>
      <c r="N63" s="87"/>
      <c r="O63" s="4"/>
      <c r="P63" s="96">
        <f>K63</f>
        <v>1550</v>
      </c>
      <c r="Q63" s="97"/>
      <c r="R63" s="8"/>
      <c r="S63" s="7"/>
      <c r="T63" s="95"/>
    </row>
    <row r="64" spans="1:20" s="92" customFormat="1" ht="39.950000000000003" customHeight="1" x14ac:dyDescent="0.2">
      <c r="A64" s="2"/>
      <c r="B64" s="126">
        <v>6</v>
      </c>
      <c r="C64" s="127"/>
      <c r="D64" s="3" t="s">
        <v>89</v>
      </c>
      <c r="E64" s="209" t="s">
        <v>104</v>
      </c>
      <c r="F64" s="85"/>
      <c r="G64" s="85"/>
      <c r="H64" s="85"/>
      <c r="I64" s="4"/>
      <c r="J64" s="85"/>
      <c r="K64" s="86">
        <v>4130</v>
      </c>
      <c r="L64" s="4"/>
      <c r="M64" s="4"/>
      <c r="N64" s="87"/>
      <c r="O64" s="4"/>
      <c r="P64" s="96">
        <f>K64</f>
        <v>4130</v>
      </c>
      <c r="Q64" s="97"/>
      <c r="R64" s="8"/>
      <c r="S64" s="7"/>
      <c r="T64" s="95"/>
    </row>
    <row r="65" spans="1:21" s="92" customFormat="1" ht="39.950000000000003" customHeight="1" x14ac:dyDescent="0.2">
      <c r="A65" s="2"/>
      <c r="B65" s="126">
        <v>7</v>
      </c>
      <c r="C65" s="127"/>
      <c r="D65" s="3" t="s">
        <v>90</v>
      </c>
      <c r="E65" s="209" t="s">
        <v>105</v>
      </c>
      <c r="F65" s="85"/>
      <c r="G65" s="85"/>
      <c r="H65" s="85"/>
      <c r="I65" s="4"/>
      <c r="J65" s="85"/>
      <c r="K65" s="86">
        <v>7315</v>
      </c>
      <c r="L65" s="4"/>
      <c r="M65" s="4"/>
      <c r="N65" s="87"/>
      <c r="O65" s="4"/>
      <c r="P65" s="96">
        <f>K65</f>
        <v>7315</v>
      </c>
      <c r="Q65" s="97"/>
      <c r="R65" s="8"/>
      <c r="S65" s="7"/>
      <c r="T65" s="95"/>
    </row>
    <row r="66" spans="1:21" s="92" customFormat="1" ht="39.950000000000003" customHeight="1" x14ac:dyDescent="0.2">
      <c r="A66" s="95"/>
      <c r="B66" s="126">
        <v>8</v>
      </c>
      <c r="C66" s="127"/>
      <c r="D66" s="12" t="s">
        <v>91</v>
      </c>
      <c r="E66" s="209" t="s">
        <v>107</v>
      </c>
      <c r="F66" s="12"/>
      <c r="G66" s="12"/>
      <c r="H66" s="12"/>
      <c r="I66" s="12"/>
      <c r="J66" s="12"/>
      <c r="K66" s="86">
        <f>S66</f>
        <v>8457</v>
      </c>
      <c r="L66" s="98"/>
      <c r="M66" s="98"/>
      <c r="N66" s="99"/>
      <c r="O66" s="100"/>
      <c r="P66" s="101">
        <f>K66-Q66</f>
        <v>0</v>
      </c>
      <c r="Q66" s="97">
        <f>S66</f>
        <v>8457</v>
      </c>
      <c r="R66" s="102"/>
      <c r="S66" s="16">
        <v>8457</v>
      </c>
      <c r="T66" s="103"/>
      <c r="U66" s="104"/>
    </row>
    <row r="67" spans="1:21" s="92" customFormat="1" ht="39.950000000000003" customHeight="1" thickBot="1" x14ac:dyDescent="0.25">
      <c r="A67" s="105"/>
      <c r="B67" s="126">
        <v>9</v>
      </c>
      <c r="C67" s="127"/>
      <c r="D67" s="12" t="s">
        <v>92</v>
      </c>
      <c r="E67" s="209" t="s">
        <v>106</v>
      </c>
      <c r="F67" s="12"/>
      <c r="G67" s="12"/>
      <c r="H67" s="12"/>
      <c r="I67" s="12"/>
      <c r="J67" s="12"/>
      <c r="K67" s="86">
        <v>4300</v>
      </c>
      <c r="L67" s="98"/>
      <c r="M67" s="98"/>
      <c r="N67" s="99"/>
      <c r="O67" s="106"/>
      <c r="P67" s="107">
        <f>K67</f>
        <v>4300</v>
      </c>
      <c r="Q67" s="97"/>
      <c r="R67" s="102"/>
      <c r="S67" s="16"/>
      <c r="T67" s="103"/>
      <c r="U67" s="104"/>
    </row>
    <row r="68" spans="1:21" ht="24.75" customHeight="1" thickTop="1" thickBot="1" x14ac:dyDescent="0.3">
      <c r="B68" s="128"/>
      <c r="C68" s="128"/>
      <c r="D68" s="78" t="s">
        <v>93</v>
      </c>
      <c r="E68" s="79"/>
      <c r="F68" s="79"/>
      <c r="G68" s="79"/>
      <c r="H68" s="79"/>
      <c r="I68" s="79"/>
      <c r="J68" s="79"/>
      <c r="K68" s="108">
        <f>SUM(K59:K67)</f>
        <v>44732</v>
      </c>
      <c r="L68" s="81"/>
      <c r="M68" s="81"/>
      <c r="N68" s="81"/>
      <c r="O68" s="109"/>
      <c r="P68" s="110">
        <f>SUM(P59:P67)</f>
        <v>30355</v>
      </c>
      <c r="Q68" s="111">
        <f>SUM(Q59:Q67)</f>
        <v>14377</v>
      </c>
      <c r="R68" s="83"/>
      <c r="S68" s="111">
        <f>SUM(S59:S66)</f>
        <v>14377</v>
      </c>
    </row>
    <row r="69" spans="1:21" ht="14.25" thickTop="1" thickBot="1" x14ac:dyDescent="0.25"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3"/>
      <c r="Q69" s="114"/>
      <c r="R69" s="114"/>
      <c r="S69" s="114"/>
    </row>
    <row r="70" spans="1:21" ht="38.25" customHeight="1" thickTop="1" thickBot="1" x14ac:dyDescent="0.3">
      <c r="B70" s="128"/>
      <c r="C70" s="128"/>
      <c r="D70" s="115" t="s">
        <v>94</v>
      </c>
      <c r="E70" s="116"/>
      <c r="F70" s="116"/>
      <c r="G70" s="116"/>
      <c r="H70" s="116"/>
      <c r="I70" s="116"/>
      <c r="J70" s="116"/>
      <c r="K70" s="80">
        <f>K44+K54+K68</f>
        <v>4146043.46</v>
      </c>
      <c r="L70" s="117"/>
      <c r="M70" s="117"/>
      <c r="N70" s="117"/>
      <c r="O70" s="117"/>
      <c r="P70" s="80">
        <f>P68+P54+P44</f>
        <v>843574.07850000006</v>
      </c>
      <c r="Q70" s="83"/>
      <c r="R70" s="83"/>
      <c r="S70" s="118"/>
    </row>
    <row r="71" spans="1:21" ht="13.5" thickTop="1" x14ac:dyDescent="0.2"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58"/>
      <c r="N71" s="58"/>
      <c r="P71" s="119"/>
      <c r="Q71" s="114"/>
      <c r="R71" s="114"/>
      <c r="S71" s="114"/>
    </row>
    <row r="72" spans="1:21" x14ac:dyDescent="0.2">
      <c r="B72" s="112"/>
      <c r="C72" s="112"/>
      <c r="D72" s="112"/>
      <c r="E72" s="112"/>
      <c r="F72" s="112"/>
      <c r="G72" s="112"/>
      <c r="H72" s="112"/>
      <c r="I72" s="112"/>
      <c r="J72" s="112"/>
      <c r="K72" s="120"/>
      <c r="L72" s="112"/>
      <c r="M72" s="58"/>
      <c r="N72" s="58"/>
      <c r="O72" s="58"/>
      <c r="P72" s="119"/>
      <c r="Q72" s="114"/>
      <c r="R72" s="114"/>
      <c r="S72" s="114"/>
    </row>
    <row r="73" spans="1:21" x14ac:dyDescent="0.2">
      <c r="B73" s="112"/>
      <c r="C73" s="112"/>
      <c r="D73" s="121"/>
      <c r="E73" s="121"/>
      <c r="F73" s="121"/>
      <c r="G73" s="121"/>
      <c r="H73" s="121"/>
      <c r="I73" s="121"/>
      <c r="J73" s="121"/>
      <c r="K73" s="120"/>
      <c r="L73" s="112"/>
      <c r="M73" s="112"/>
      <c r="N73" s="112"/>
      <c r="O73" s="58"/>
      <c r="P73" s="119"/>
      <c r="Q73" s="114"/>
      <c r="R73" s="114"/>
      <c r="S73" s="114"/>
    </row>
    <row r="74" spans="1:21" x14ac:dyDescent="0.2">
      <c r="B74" s="112"/>
      <c r="C74" s="112"/>
      <c r="D74" s="121"/>
      <c r="E74" s="121"/>
      <c r="F74" s="121"/>
      <c r="G74" s="121"/>
      <c r="H74" s="121"/>
      <c r="I74" s="121"/>
      <c r="J74" s="121"/>
      <c r="K74" s="112"/>
      <c r="L74" s="112"/>
      <c r="M74" s="112"/>
      <c r="N74" s="112"/>
      <c r="O74" s="112"/>
      <c r="P74" s="119"/>
      <c r="Q74" s="114"/>
      <c r="R74" s="114"/>
      <c r="S74" s="114"/>
    </row>
    <row r="75" spans="1:21" x14ac:dyDescent="0.2">
      <c r="B75" s="112"/>
      <c r="C75" s="112"/>
      <c r="D75" s="121"/>
      <c r="E75" s="121"/>
      <c r="F75" s="121"/>
      <c r="G75" s="121"/>
      <c r="H75" s="121"/>
      <c r="I75" s="121"/>
      <c r="J75" s="121"/>
      <c r="K75" s="112"/>
      <c r="L75" s="112"/>
      <c r="M75" s="112"/>
      <c r="N75" s="112"/>
      <c r="O75" s="112"/>
      <c r="P75" s="119"/>
      <c r="Q75" s="114"/>
      <c r="R75" s="114"/>
      <c r="S75" s="114"/>
    </row>
    <row r="76" spans="1:21" x14ac:dyDescent="0.2">
      <c r="B76" s="112"/>
      <c r="C76" s="112"/>
      <c r="D76" s="121"/>
      <c r="E76" s="121"/>
      <c r="F76" s="121"/>
      <c r="G76" s="121"/>
      <c r="H76" s="121"/>
      <c r="I76" s="121"/>
      <c r="J76" s="121"/>
      <c r="K76" s="112"/>
      <c r="L76" s="112"/>
      <c r="M76" s="112"/>
      <c r="N76" s="112"/>
      <c r="O76" s="112"/>
      <c r="P76" s="119"/>
      <c r="Q76" s="114"/>
      <c r="R76" s="114"/>
      <c r="S76" s="114"/>
    </row>
    <row r="77" spans="1:21" x14ac:dyDescent="0.2">
      <c r="C77" s="112"/>
      <c r="D77" s="121"/>
      <c r="E77" s="121"/>
      <c r="F77" s="121"/>
      <c r="G77" s="121"/>
      <c r="H77" s="121"/>
      <c r="I77" s="121"/>
      <c r="J77" s="121"/>
      <c r="K77" s="112"/>
      <c r="L77" s="112"/>
      <c r="M77" s="112"/>
      <c r="N77" s="112"/>
      <c r="O77" s="112"/>
      <c r="P77" s="122"/>
      <c r="Q77" s="114"/>
      <c r="R77" s="114"/>
      <c r="S77" s="114"/>
    </row>
    <row r="78" spans="1:21" x14ac:dyDescent="0.2">
      <c r="C78" s="112"/>
      <c r="D78" s="121"/>
      <c r="E78" s="121"/>
      <c r="F78" s="121"/>
      <c r="G78" s="121"/>
      <c r="H78" s="121"/>
      <c r="I78" s="121"/>
      <c r="J78" s="121"/>
      <c r="K78" s="112"/>
      <c r="L78" s="112"/>
      <c r="M78" s="112"/>
      <c r="N78" s="112"/>
      <c r="O78" s="112"/>
      <c r="P78" s="122"/>
      <c r="Q78" s="114"/>
      <c r="R78" s="114"/>
      <c r="S78" s="114"/>
    </row>
    <row r="79" spans="1:21" x14ac:dyDescent="0.2">
      <c r="C79" s="112"/>
      <c r="D79" s="121"/>
      <c r="E79" s="121"/>
      <c r="F79" s="121"/>
      <c r="G79" s="121"/>
      <c r="H79" s="121"/>
      <c r="I79" s="121"/>
      <c r="J79" s="121"/>
      <c r="K79" s="112"/>
      <c r="L79" s="112"/>
      <c r="M79" s="112"/>
      <c r="N79" s="112"/>
      <c r="O79" s="112"/>
      <c r="P79" s="122"/>
      <c r="Q79" s="114"/>
      <c r="R79" s="114"/>
      <c r="S79" s="114"/>
    </row>
    <row r="80" spans="1:21" ht="15" x14ac:dyDescent="0.25">
      <c r="M80" s="123"/>
      <c r="N80" s="123"/>
      <c r="O80" s="112"/>
      <c r="P80" s="122"/>
      <c r="Q80" s="114"/>
      <c r="R80" s="114"/>
      <c r="S80" s="114"/>
    </row>
    <row r="81" spans="13:19" ht="15.75" x14ac:dyDescent="0.25">
      <c r="M81" s="124"/>
      <c r="N81" s="124"/>
      <c r="O81" s="123"/>
      <c r="P81" s="122"/>
      <c r="Q81" s="114"/>
      <c r="R81" s="114"/>
      <c r="S81" s="114"/>
    </row>
    <row r="82" spans="13:19" ht="15.75" x14ac:dyDescent="0.25">
      <c r="O82" s="124"/>
      <c r="P82" s="122"/>
      <c r="Q82" s="114"/>
      <c r="R82" s="114"/>
      <c r="S82" s="114"/>
    </row>
    <row r="83" spans="13:19" x14ac:dyDescent="0.2">
      <c r="P83" s="122"/>
      <c r="Q83" s="114"/>
      <c r="R83" s="114"/>
      <c r="S83" s="114"/>
    </row>
    <row r="84" spans="13:19" x14ac:dyDescent="0.2">
      <c r="P84" s="122"/>
      <c r="Q84" s="114"/>
      <c r="R84" s="114"/>
      <c r="S84" s="114"/>
    </row>
    <row r="85" spans="13:19" x14ac:dyDescent="0.2">
      <c r="P85" s="122"/>
      <c r="Q85" s="114"/>
      <c r="R85" s="114"/>
      <c r="S85" s="114"/>
    </row>
    <row r="86" spans="13:19" x14ac:dyDescent="0.2">
      <c r="P86" s="122"/>
      <c r="Q86" s="114"/>
      <c r="R86" s="114"/>
      <c r="S86" s="114"/>
    </row>
    <row r="87" spans="13:19" x14ac:dyDescent="0.2">
      <c r="P87" s="122"/>
      <c r="Q87" s="114"/>
      <c r="R87" s="114"/>
      <c r="S87" s="114"/>
    </row>
    <row r="88" spans="13:19" x14ac:dyDescent="0.2">
      <c r="P88" s="122"/>
      <c r="Q88" s="114"/>
      <c r="R88" s="114"/>
      <c r="S88" s="114"/>
    </row>
    <row r="89" spans="13:19" x14ac:dyDescent="0.2">
      <c r="P89" s="122"/>
      <c r="Q89" s="114"/>
      <c r="R89" s="114"/>
      <c r="S89" s="114"/>
    </row>
    <row r="90" spans="13:19" x14ac:dyDescent="0.2">
      <c r="P90" s="122"/>
      <c r="Q90" s="114"/>
      <c r="R90" s="114"/>
      <c r="S90" s="114"/>
    </row>
    <row r="91" spans="13:19" x14ac:dyDescent="0.2">
      <c r="P91" s="122"/>
      <c r="Q91" s="114"/>
      <c r="R91" s="114"/>
      <c r="S91" s="114"/>
    </row>
    <row r="92" spans="13:19" x14ac:dyDescent="0.2">
      <c r="P92" s="122"/>
      <c r="Q92" s="114"/>
      <c r="R92" s="114"/>
      <c r="S92" s="114"/>
    </row>
    <row r="93" spans="13:19" x14ac:dyDescent="0.2">
      <c r="P93" s="122"/>
      <c r="Q93" s="114"/>
      <c r="R93" s="114"/>
      <c r="S93" s="114"/>
    </row>
    <row r="94" spans="13:19" x14ac:dyDescent="0.2">
      <c r="P94" s="122"/>
      <c r="Q94" s="114"/>
      <c r="R94" s="114"/>
      <c r="S94" s="114"/>
    </row>
    <row r="95" spans="13:19" x14ac:dyDescent="0.2">
      <c r="P95" s="122"/>
      <c r="Q95" s="114"/>
      <c r="R95" s="114"/>
      <c r="S95" s="114"/>
    </row>
    <row r="96" spans="13:19" x14ac:dyDescent="0.2">
      <c r="P96" s="122"/>
      <c r="Q96" s="114"/>
      <c r="R96" s="114"/>
      <c r="S96" s="114"/>
    </row>
    <row r="97" spans="16:19" x14ac:dyDescent="0.2">
      <c r="P97" s="122"/>
      <c r="Q97" s="114"/>
      <c r="R97" s="114"/>
      <c r="S97" s="114"/>
    </row>
    <row r="98" spans="16:19" x14ac:dyDescent="0.2">
      <c r="P98" s="122"/>
      <c r="Q98" s="114"/>
      <c r="R98" s="114"/>
      <c r="S98" s="114"/>
    </row>
    <row r="99" spans="16:19" x14ac:dyDescent="0.2">
      <c r="P99" s="122"/>
      <c r="Q99" s="114"/>
      <c r="R99" s="114"/>
      <c r="S99" s="114"/>
    </row>
    <row r="100" spans="16:19" x14ac:dyDescent="0.2">
      <c r="P100" s="122"/>
      <c r="Q100" s="114"/>
      <c r="R100" s="114"/>
      <c r="S100" s="114"/>
    </row>
    <row r="101" spans="16:19" x14ac:dyDescent="0.2">
      <c r="P101" s="122"/>
      <c r="Q101" s="114"/>
      <c r="R101" s="114"/>
      <c r="S101" s="114"/>
    </row>
    <row r="102" spans="16:19" x14ac:dyDescent="0.2">
      <c r="P102" s="122"/>
      <c r="Q102" s="114"/>
      <c r="R102" s="114"/>
      <c r="S102" s="114"/>
    </row>
    <row r="103" spans="16:19" x14ac:dyDescent="0.2">
      <c r="P103" s="122"/>
      <c r="Q103" s="114"/>
      <c r="R103" s="114"/>
      <c r="S103" s="114"/>
    </row>
    <row r="104" spans="16:19" x14ac:dyDescent="0.2">
      <c r="P104" s="122"/>
      <c r="Q104" s="114"/>
      <c r="R104" s="114"/>
      <c r="S104" s="114"/>
    </row>
    <row r="105" spans="16:19" x14ac:dyDescent="0.2">
      <c r="P105" s="122"/>
      <c r="Q105" s="114"/>
      <c r="R105" s="114"/>
      <c r="S105" s="114"/>
    </row>
    <row r="106" spans="16:19" x14ac:dyDescent="0.2">
      <c r="P106" s="122"/>
      <c r="Q106" s="114"/>
      <c r="R106" s="114"/>
      <c r="S106" s="114"/>
    </row>
    <row r="107" spans="16:19" x14ac:dyDescent="0.2">
      <c r="P107" s="122"/>
      <c r="Q107" s="114"/>
      <c r="R107" s="114"/>
      <c r="S107" s="114"/>
    </row>
    <row r="108" spans="16:19" x14ac:dyDescent="0.2">
      <c r="P108" s="122"/>
      <c r="Q108" s="114"/>
      <c r="R108" s="114"/>
      <c r="S108" s="114"/>
    </row>
    <row r="109" spans="16:19" x14ac:dyDescent="0.2">
      <c r="P109" s="122"/>
      <c r="Q109" s="114"/>
      <c r="R109" s="114"/>
      <c r="S109" s="114"/>
    </row>
    <row r="110" spans="16:19" x14ac:dyDescent="0.2">
      <c r="P110" s="122"/>
      <c r="Q110" s="114"/>
      <c r="R110" s="114"/>
      <c r="S110" s="114"/>
    </row>
    <row r="111" spans="16:19" x14ac:dyDescent="0.2">
      <c r="P111" s="122"/>
      <c r="Q111" s="114"/>
      <c r="R111" s="114"/>
      <c r="S111" s="114"/>
    </row>
    <row r="112" spans="16:19" x14ac:dyDescent="0.2">
      <c r="P112" s="122"/>
      <c r="Q112" s="114"/>
      <c r="R112" s="114"/>
      <c r="S112" s="114"/>
    </row>
    <row r="113" spans="16:19" x14ac:dyDescent="0.2">
      <c r="P113" s="122"/>
      <c r="Q113" s="114"/>
      <c r="R113" s="114"/>
      <c r="S113" s="114"/>
    </row>
    <row r="114" spans="16:19" x14ac:dyDescent="0.2">
      <c r="P114" s="122"/>
      <c r="Q114" s="114"/>
      <c r="R114" s="114"/>
      <c r="S114" s="114"/>
    </row>
    <row r="115" spans="16:19" x14ac:dyDescent="0.2">
      <c r="P115" s="122"/>
      <c r="Q115" s="114"/>
      <c r="R115" s="114"/>
      <c r="S115" s="114"/>
    </row>
    <row r="116" spans="16:19" x14ac:dyDescent="0.2">
      <c r="P116" s="122"/>
      <c r="Q116" s="114"/>
      <c r="R116" s="114"/>
      <c r="S116" s="114"/>
    </row>
    <row r="117" spans="16:19" x14ac:dyDescent="0.2">
      <c r="P117" s="122"/>
      <c r="Q117" s="114"/>
      <c r="R117" s="114"/>
      <c r="S117" s="114"/>
    </row>
    <row r="118" spans="16:19" x14ac:dyDescent="0.2">
      <c r="P118" s="122"/>
      <c r="Q118" s="114"/>
      <c r="R118" s="114"/>
      <c r="S118" s="114"/>
    </row>
    <row r="119" spans="16:19" x14ac:dyDescent="0.2">
      <c r="P119" s="122"/>
      <c r="Q119" s="114"/>
      <c r="R119" s="114"/>
      <c r="S119" s="114"/>
    </row>
    <row r="120" spans="16:19" x14ac:dyDescent="0.2">
      <c r="P120" s="122"/>
      <c r="Q120" s="114"/>
      <c r="R120" s="114"/>
      <c r="S120" s="114"/>
    </row>
    <row r="121" spans="16:19" x14ac:dyDescent="0.2">
      <c r="P121" s="122"/>
      <c r="Q121" s="114"/>
      <c r="R121" s="114"/>
      <c r="S121" s="114"/>
    </row>
    <row r="122" spans="16:19" x14ac:dyDescent="0.2">
      <c r="P122" s="122"/>
      <c r="Q122" s="114"/>
      <c r="R122" s="114"/>
      <c r="S122" s="114"/>
    </row>
    <row r="123" spans="16:19" x14ac:dyDescent="0.2">
      <c r="P123" s="122"/>
      <c r="Q123" s="114"/>
      <c r="R123" s="114"/>
      <c r="S123" s="114"/>
    </row>
    <row r="124" spans="16:19" x14ac:dyDescent="0.2">
      <c r="P124" s="122"/>
      <c r="Q124" s="114"/>
      <c r="R124" s="114"/>
      <c r="S124" s="114"/>
    </row>
    <row r="125" spans="16:19" x14ac:dyDescent="0.2">
      <c r="P125" s="122"/>
      <c r="Q125" s="114"/>
      <c r="R125" s="114"/>
      <c r="S125" s="114"/>
    </row>
    <row r="126" spans="16:19" x14ac:dyDescent="0.2">
      <c r="P126" s="122"/>
      <c r="Q126" s="114"/>
      <c r="R126" s="114"/>
      <c r="S126" s="114"/>
    </row>
    <row r="127" spans="16:19" x14ac:dyDescent="0.2">
      <c r="P127" s="122"/>
      <c r="Q127" s="114"/>
      <c r="R127" s="114"/>
      <c r="S127" s="114"/>
    </row>
    <row r="128" spans="16:19" x14ac:dyDescent="0.2">
      <c r="P128" s="122"/>
      <c r="Q128" s="114"/>
      <c r="R128" s="114"/>
      <c r="S128" s="114"/>
    </row>
    <row r="129" spans="16:19" x14ac:dyDescent="0.2">
      <c r="P129" s="122"/>
      <c r="Q129" s="114"/>
      <c r="R129" s="114"/>
      <c r="S129" s="114"/>
    </row>
    <row r="130" spans="16:19" x14ac:dyDescent="0.2">
      <c r="P130" s="122"/>
      <c r="Q130" s="114"/>
      <c r="R130" s="114"/>
      <c r="S130" s="114"/>
    </row>
    <row r="131" spans="16:19" x14ac:dyDescent="0.2">
      <c r="P131" s="122"/>
      <c r="Q131" s="114"/>
      <c r="R131" s="114"/>
      <c r="S131" s="114"/>
    </row>
    <row r="132" spans="16:19" x14ac:dyDescent="0.2">
      <c r="P132" s="122"/>
      <c r="Q132" s="114"/>
      <c r="R132" s="114"/>
      <c r="S132" s="114"/>
    </row>
    <row r="133" spans="16:19" x14ac:dyDescent="0.2">
      <c r="P133" s="122"/>
      <c r="Q133" s="114"/>
      <c r="R133" s="114"/>
      <c r="S133" s="114"/>
    </row>
    <row r="134" spans="16:19" x14ac:dyDescent="0.2">
      <c r="P134" s="122"/>
      <c r="Q134" s="114"/>
      <c r="R134" s="114"/>
      <c r="S134" s="114"/>
    </row>
    <row r="135" spans="16:19" x14ac:dyDescent="0.2">
      <c r="P135" s="122"/>
      <c r="Q135" s="114"/>
      <c r="R135" s="114"/>
      <c r="S135" s="114"/>
    </row>
    <row r="136" spans="16:19" x14ac:dyDescent="0.2">
      <c r="P136" s="122"/>
      <c r="Q136" s="114"/>
      <c r="R136" s="114"/>
      <c r="S136" s="114"/>
    </row>
    <row r="137" spans="16:19" x14ac:dyDescent="0.2">
      <c r="P137" s="122"/>
      <c r="Q137" s="114"/>
      <c r="R137" s="114"/>
      <c r="S137" s="114"/>
    </row>
    <row r="138" spans="16:19" x14ac:dyDescent="0.2">
      <c r="P138" s="122"/>
      <c r="Q138" s="114"/>
      <c r="R138" s="114"/>
      <c r="S138" s="114"/>
    </row>
    <row r="139" spans="16:19" x14ac:dyDescent="0.2">
      <c r="P139" s="122"/>
      <c r="Q139" s="114"/>
      <c r="R139" s="114"/>
      <c r="S139" s="114"/>
    </row>
    <row r="140" spans="16:19" x14ac:dyDescent="0.2">
      <c r="P140" s="122"/>
      <c r="Q140" s="114"/>
      <c r="R140" s="114"/>
      <c r="S140" s="114"/>
    </row>
    <row r="141" spans="16:19" x14ac:dyDescent="0.2">
      <c r="P141" s="122"/>
      <c r="Q141" s="114"/>
      <c r="R141" s="114"/>
      <c r="S141" s="114"/>
    </row>
    <row r="142" spans="16:19" x14ac:dyDescent="0.2">
      <c r="P142" s="122"/>
      <c r="Q142" s="114"/>
      <c r="R142" s="114"/>
      <c r="S142" s="114"/>
    </row>
    <row r="143" spans="16:19" x14ac:dyDescent="0.2">
      <c r="P143" s="122"/>
      <c r="Q143" s="114"/>
      <c r="R143" s="114"/>
      <c r="S143" s="114"/>
    </row>
    <row r="144" spans="16:19" x14ac:dyDescent="0.2">
      <c r="P144" s="122"/>
      <c r="Q144" s="114"/>
      <c r="R144" s="114"/>
      <c r="S144" s="114"/>
    </row>
    <row r="145" spans="16:19" x14ac:dyDescent="0.2">
      <c r="P145" s="122"/>
      <c r="Q145" s="114"/>
      <c r="R145" s="114"/>
      <c r="S145" s="114"/>
    </row>
    <row r="146" spans="16:19" x14ac:dyDescent="0.2">
      <c r="P146" s="122"/>
      <c r="Q146" s="114"/>
      <c r="R146" s="114"/>
      <c r="S146" s="114"/>
    </row>
    <row r="147" spans="16:19" x14ac:dyDescent="0.2">
      <c r="P147" s="122"/>
      <c r="Q147" s="114"/>
      <c r="R147" s="114"/>
      <c r="S147" s="114"/>
    </row>
    <row r="148" spans="16:19" x14ac:dyDescent="0.2">
      <c r="P148" s="122"/>
      <c r="Q148" s="114"/>
      <c r="R148" s="114"/>
      <c r="S148" s="114"/>
    </row>
    <row r="149" spans="16:19" x14ac:dyDescent="0.2">
      <c r="P149" s="122"/>
      <c r="Q149" s="114"/>
      <c r="R149" s="114"/>
      <c r="S149" s="114"/>
    </row>
    <row r="150" spans="16:19" x14ac:dyDescent="0.2">
      <c r="P150" s="122"/>
      <c r="Q150" s="114"/>
      <c r="R150" s="114"/>
      <c r="S150" s="114"/>
    </row>
    <row r="151" spans="16:19" x14ac:dyDescent="0.2">
      <c r="P151" s="122"/>
      <c r="Q151" s="114"/>
      <c r="R151" s="114"/>
      <c r="S151" s="114"/>
    </row>
    <row r="152" spans="16:19" x14ac:dyDescent="0.2">
      <c r="P152" s="122"/>
      <c r="Q152" s="114"/>
      <c r="R152" s="114"/>
      <c r="S152" s="114"/>
    </row>
    <row r="153" spans="16:19" x14ac:dyDescent="0.2">
      <c r="P153" s="122"/>
      <c r="Q153" s="114"/>
      <c r="R153" s="114"/>
      <c r="S153" s="114"/>
    </row>
    <row r="154" spans="16:19" x14ac:dyDescent="0.2">
      <c r="P154" s="122"/>
      <c r="Q154" s="114"/>
      <c r="R154" s="114"/>
      <c r="S154" s="114"/>
    </row>
    <row r="155" spans="16:19" x14ac:dyDescent="0.2">
      <c r="P155" s="122"/>
      <c r="Q155" s="114"/>
      <c r="R155" s="114"/>
      <c r="S155" s="114"/>
    </row>
    <row r="156" spans="16:19" x14ac:dyDescent="0.2">
      <c r="P156" s="122"/>
      <c r="Q156" s="114"/>
      <c r="R156" s="114"/>
      <c r="S156" s="114"/>
    </row>
    <row r="157" spans="16:19" x14ac:dyDescent="0.2">
      <c r="P157" s="122"/>
      <c r="Q157" s="114"/>
      <c r="R157" s="114"/>
      <c r="S157" s="114"/>
    </row>
    <row r="158" spans="16:19" x14ac:dyDescent="0.2">
      <c r="P158" s="122"/>
    </row>
    <row r="159" spans="16:19" x14ac:dyDescent="0.2">
      <c r="P159" s="122"/>
    </row>
    <row r="160" spans="16:19" x14ac:dyDescent="0.2">
      <c r="P160" s="122"/>
    </row>
    <row r="161" spans="16:16" x14ac:dyDescent="0.2">
      <c r="P161" s="122"/>
    </row>
    <row r="162" spans="16:16" x14ac:dyDescent="0.2">
      <c r="P162" s="122"/>
    </row>
    <row r="163" spans="16:16" x14ac:dyDescent="0.2">
      <c r="P163" s="122"/>
    </row>
    <row r="164" spans="16:16" x14ac:dyDescent="0.2">
      <c r="P164" s="122"/>
    </row>
    <row r="165" spans="16:16" x14ac:dyDescent="0.2">
      <c r="P165" s="122"/>
    </row>
    <row r="166" spans="16:16" x14ac:dyDescent="0.2">
      <c r="P166" s="122"/>
    </row>
    <row r="167" spans="16:16" x14ac:dyDescent="0.2">
      <c r="P167" s="122"/>
    </row>
    <row r="168" spans="16:16" x14ac:dyDescent="0.2">
      <c r="P168" s="122"/>
    </row>
    <row r="169" spans="16:16" x14ac:dyDescent="0.2">
      <c r="P169" s="122"/>
    </row>
    <row r="170" spans="16:16" x14ac:dyDescent="0.2">
      <c r="P170" s="122"/>
    </row>
    <row r="171" spans="16:16" x14ac:dyDescent="0.2">
      <c r="P171" s="122"/>
    </row>
    <row r="172" spans="16:16" x14ac:dyDescent="0.2">
      <c r="P172" s="122"/>
    </row>
    <row r="173" spans="16:16" x14ac:dyDescent="0.2">
      <c r="P173" s="122"/>
    </row>
    <row r="174" spans="16:16" x14ac:dyDescent="0.2">
      <c r="P174" s="122"/>
    </row>
    <row r="175" spans="16:16" x14ac:dyDescent="0.2">
      <c r="P175" s="122"/>
    </row>
    <row r="176" spans="16:16" x14ac:dyDescent="0.2">
      <c r="P176" s="122"/>
    </row>
    <row r="177" spans="16:16" x14ac:dyDescent="0.2">
      <c r="P177" s="122"/>
    </row>
    <row r="178" spans="16:16" x14ac:dyDescent="0.2">
      <c r="P178" s="122"/>
    </row>
    <row r="179" spans="16:16" x14ac:dyDescent="0.2">
      <c r="P179" s="122"/>
    </row>
  </sheetData>
  <mergeCells count="126">
    <mergeCell ref="B1:S1"/>
    <mergeCell ref="A2:D2"/>
    <mergeCell ref="E2:E4"/>
    <mergeCell ref="F2:J2"/>
    <mergeCell ref="K2:O2"/>
    <mergeCell ref="P2:P4"/>
    <mergeCell ref="Q2:S2"/>
    <mergeCell ref="L3:L4"/>
    <mergeCell ref="M3:M4"/>
    <mergeCell ref="N3:N4"/>
    <mergeCell ref="S3:S4"/>
    <mergeCell ref="B5:C5"/>
    <mergeCell ref="B6:C6"/>
    <mergeCell ref="T2:T4"/>
    <mergeCell ref="A3:A4"/>
    <mergeCell ref="B3:C4"/>
    <mergeCell ref="D3:D4"/>
    <mergeCell ref="F3:F4"/>
    <mergeCell ref="G3:G4"/>
    <mergeCell ref="H3:H4"/>
    <mergeCell ref="I3:I4"/>
    <mergeCell ref="J3:J4"/>
    <mergeCell ref="K3:K4"/>
    <mergeCell ref="T6:T7"/>
    <mergeCell ref="B7:C7"/>
    <mergeCell ref="B8:C8"/>
    <mergeCell ref="B9:C9"/>
    <mergeCell ref="B10:C10"/>
    <mergeCell ref="B11:C11"/>
    <mergeCell ref="B12:C12"/>
    <mergeCell ref="O3:O4"/>
    <mergeCell ref="Q3:Q4"/>
    <mergeCell ref="R3:R4"/>
    <mergeCell ref="A21:A28"/>
    <mergeCell ref="B21:B28"/>
    <mergeCell ref="C21:D21"/>
    <mergeCell ref="B13:C13"/>
    <mergeCell ref="A14:A17"/>
    <mergeCell ref="B14:C17"/>
    <mergeCell ref="D14:D17"/>
    <mergeCell ref="E15:J15"/>
    <mergeCell ref="E16:J16"/>
    <mergeCell ref="E17:J17"/>
    <mergeCell ref="E21:E28"/>
    <mergeCell ref="B29:C29"/>
    <mergeCell ref="B30:C30"/>
    <mergeCell ref="B31:C31"/>
    <mergeCell ref="B32:C32"/>
    <mergeCell ref="B33:C33"/>
    <mergeCell ref="B34:C34"/>
    <mergeCell ref="B18:C18"/>
    <mergeCell ref="B19:C19"/>
    <mergeCell ref="B20:C20"/>
    <mergeCell ref="B41:C41"/>
    <mergeCell ref="B42:C42"/>
    <mergeCell ref="B43:C43"/>
    <mergeCell ref="B44:C44"/>
    <mergeCell ref="A46:D46"/>
    <mergeCell ref="E46:E48"/>
    <mergeCell ref="B35:C35"/>
    <mergeCell ref="B36:C36"/>
    <mergeCell ref="B37:C37"/>
    <mergeCell ref="B38:C38"/>
    <mergeCell ref="B39:C39"/>
    <mergeCell ref="B40:C40"/>
    <mergeCell ref="F46:J46"/>
    <mergeCell ref="K46:O46"/>
    <mergeCell ref="P46:P48"/>
    <mergeCell ref="Q46:S46"/>
    <mergeCell ref="A47:A48"/>
    <mergeCell ref="B47:C48"/>
    <mergeCell ref="D47:D48"/>
    <mergeCell ref="F47:F48"/>
    <mergeCell ref="G47:G48"/>
    <mergeCell ref="H47:H48"/>
    <mergeCell ref="S47:S48"/>
    <mergeCell ref="T47:T48"/>
    <mergeCell ref="B49:C49"/>
    <mergeCell ref="I47:I48"/>
    <mergeCell ref="J47:J48"/>
    <mergeCell ref="K47:K48"/>
    <mergeCell ref="L47:L48"/>
    <mergeCell ref="M47:M48"/>
    <mergeCell ref="N47:N48"/>
    <mergeCell ref="B50:C50"/>
    <mergeCell ref="B51:C51"/>
    <mergeCell ref="B52:C52"/>
    <mergeCell ref="B53:C53"/>
    <mergeCell ref="B54:C54"/>
    <mergeCell ref="A56:D56"/>
    <mergeCell ref="O47:O48"/>
    <mergeCell ref="Q47:Q48"/>
    <mergeCell ref="R47:R48"/>
    <mergeCell ref="E56:E58"/>
    <mergeCell ref="F56:J56"/>
    <mergeCell ref="K56:O56"/>
    <mergeCell ref="P56:P58"/>
    <mergeCell ref="Q56:S56"/>
    <mergeCell ref="A57:A58"/>
    <mergeCell ref="B57:C58"/>
    <mergeCell ref="D57:D58"/>
    <mergeCell ref="F57:F58"/>
    <mergeCell ref="G57:G58"/>
    <mergeCell ref="N57:N58"/>
    <mergeCell ref="O57:O58"/>
    <mergeCell ref="Q57:Q58"/>
    <mergeCell ref="R57:R58"/>
    <mergeCell ref="S57:S58"/>
    <mergeCell ref="T57:T58"/>
    <mergeCell ref="H57:H58"/>
    <mergeCell ref="I57:I58"/>
    <mergeCell ref="J57:J58"/>
    <mergeCell ref="K57:K58"/>
    <mergeCell ref="L57:L58"/>
    <mergeCell ref="M57:M58"/>
    <mergeCell ref="B65:C65"/>
    <mergeCell ref="B66:C66"/>
    <mergeCell ref="B67:C67"/>
    <mergeCell ref="B68:C68"/>
    <mergeCell ref="B70:C70"/>
    <mergeCell ref="B59:C59"/>
    <mergeCell ref="B60:C60"/>
    <mergeCell ref="B61:C61"/>
    <mergeCell ref="B62:C62"/>
    <mergeCell ref="B63:C63"/>
    <mergeCell ref="B64:C64"/>
  </mergeCells>
  <printOptions horizontalCentered="1"/>
  <pageMargins left="3.937007874015748E-2" right="3.937007874015748E-2" top="0" bottom="0" header="0" footer="0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List1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Laci</dc:creator>
  <cp:lastModifiedBy>MÁGYELOVÁ Andrea</cp:lastModifiedBy>
  <dcterms:created xsi:type="dcterms:W3CDTF">2017-11-29T15:59:03Z</dcterms:created>
  <dcterms:modified xsi:type="dcterms:W3CDTF">2017-12-07T10:03:47Z</dcterms:modified>
</cp:coreProperties>
</file>