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70863\Desktop\Rozpočet 2018\Pripomienkovacie obdobie\"/>
    </mc:Choice>
  </mc:AlternateContent>
  <bookViews>
    <workbookView xWindow="0" yWindow="0" windowWidth="20490" windowHeight="7755"/>
  </bookViews>
  <sheets>
    <sheet name="Príjem 2018-2020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2" l="1"/>
  <c r="F3" i="2" l="1"/>
  <c r="F4" i="2"/>
  <c r="F5" i="2"/>
  <c r="C6" i="2"/>
  <c r="D6" i="2"/>
  <c r="F6" i="2" s="1"/>
  <c r="E6" i="2"/>
  <c r="G6" i="2"/>
  <c r="H6" i="2"/>
  <c r="H21" i="2" s="1"/>
  <c r="I6" i="2"/>
  <c r="F7" i="2"/>
  <c r="F8" i="2"/>
  <c r="C10" i="2"/>
  <c r="C21" i="2" s="1"/>
  <c r="D10" i="2"/>
  <c r="E10" i="2"/>
  <c r="F10" i="2" s="1"/>
  <c r="G10" i="2"/>
  <c r="G21" i="2" s="1"/>
  <c r="G76" i="2" s="1"/>
  <c r="H10" i="2"/>
  <c r="I10" i="2"/>
  <c r="F11" i="2"/>
  <c r="E12" i="2"/>
  <c r="F12" i="2" s="1"/>
  <c r="F13" i="2"/>
  <c r="F15" i="2"/>
  <c r="C16" i="2"/>
  <c r="D16" i="2"/>
  <c r="D25" i="2" s="1"/>
  <c r="G16" i="2"/>
  <c r="H16" i="2"/>
  <c r="H25" i="2" s="1"/>
  <c r="I16" i="2"/>
  <c r="F17" i="2"/>
  <c r="F18" i="2"/>
  <c r="F19" i="2"/>
  <c r="H19" i="2"/>
  <c r="C20" i="2"/>
  <c r="D20" i="2"/>
  <c r="F20" i="2" s="1"/>
  <c r="E20" i="2"/>
  <c r="G20" i="2"/>
  <c r="H20" i="2"/>
  <c r="I20" i="2"/>
  <c r="I21" i="2"/>
  <c r="F22" i="2"/>
  <c r="F23" i="2"/>
  <c r="C24" i="2"/>
  <c r="D24" i="2"/>
  <c r="F24" i="2" s="1"/>
  <c r="E24" i="2"/>
  <c r="G24" i="2"/>
  <c r="H24" i="2"/>
  <c r="H77" i="2" s="1"/>
  <c r="I24" i="2"/>
  <c r="I25" i="2"/>
  <c r="F26" i="2"/>
  <c r="F27" i="2"/>
  <c r="F28" i="2"/>
  <c r="F29" i="2"/>
  <c r="F30" i="2"/>
  <c r="I30" i="2"/>
  <c r="I34" i="2" s="1"/>
  <c r="F31" i="2"/>
  <c r="F32" i="2"/>
  <c r="H32" i="2"/>
  <c r="F33" i="2"/>
  <c r="C34" i="2"/>
  <c r="D34" i="2"/>
  <c r="F34" i="2" s="1"/>
  <c r="E34" i="2"/>
  <c r="G34" i="2"/>
  <c r="H34" i="2"/>
  <c r="F35" i="2"/>
  <c r="H35" i="2"/>
  <c r="F36" i="2"/>
  <c r="H36" i="2"/>
  <c r="F37" i="2"/>
  <c r="H37" i="2"/>
  <c r="F38" i="2"/>
  <c r="H38" i="2"/>
  <c r="F39" i="2"/>
  <c r="H39" i="2"/>
  <c r="D40" i="2"/>
  <c r="D41" i="2" s="1"/>
  <c r="D42" i="2" s="1"/>
  <c r="D62" i="2" s="1"/>
  <c r="D63" i="2" s="1"/>
  <c r="E40" i="2"/>
  <c r="H40" i="2"/>
  <c r="C41" i="2"/>
  <c r="C42" i="2" s="1"/>
  <c r="E41" i="2"/>
  <c r="E42" i="2" s="1"/>
  <c r="F42" i="2" s="1"/>
  <c r="G41" i="2"/>
  <c r="G42" i="2" s="1"/>
  <c r="H41" i="2"/>
  <c r="I41" i="2"/>
  <c r="H42" i="2"/>
  <c r="H43" i="2"/>
  <c r="I43" i="2" s="1"/>
  <c r="F44" i="2"/>
  <c r="H44" i="2"/>
  <c r="F45" i="2"/>
  <c r="H45" i="2"/>
  <c r="H46" i="2"/>
  <c r="H61" i="2" s="1"/>
  <c r="H62" i="2" s="1"/>
  <c r="H63" i="2" s="1"/>
  <c r="H65" i="2" s="1"/>
  <c r="F47" i="2"/>
  <c r="E48" i="2"/>
  <c r="F49" i="2"/>
  <c r="E50" i="2"/>
  <c r="F50" i="2" s="1"/>
  <c r="I50" i="2"/>
  <c r="E51" i="2"/>
  <c r="F51" i="2"/>
  <c r="I51" i="2"/>
  <c r="F52" i="2"/>
  <c r="H52" i="2"/>
  <c r="I52" i="2"/>
  <c r="F53" i="2"/>
  <c r="H53" i="2"/>
  <c r="I53" i="2" s="1"/>
  <c r="I61" i="2" s="1"/>
  <c r="F54" i="2"/>
  <c r="F55" i="2"/>
  <c r="H55" i="2"/>
  <c r="F57" i="2"/>
  <c r="H57" i="2"/>
  <c r="F59" i="2"/>
  <c r="F60" i="2"/>
  <c r="H60" i="2"/>
  <c r="C61" i="2"/>
  <c r="D61" i="2"/>
  <c r="E61" i="2"/>
  <c r="F61" i="2" s="1"/>
  <c r="G61" i="2"/>
  <c r="G62" i="2" s="1"/>
  <c r="G63" i="2" s="1"/>
  <c r="G65" i="2" s="1"/>
  <c r="C64" i="2"/>
  <c r="D64" i="2"/>
  <c r="F64" i="2" s="1"/>
  <c r="F67" i="2"/>
  <c r="F68" i="2"/>
  <c r="C72" i="2"/>
  <c r="C78" i="2" s="1"/>
  <c r="D72" i="2"/>
  <c r="D78" i="2" s="1"/>
  <c r="E72" i="2"/>
  <c r="G72" i="2"/>
  <c r="H72" i="2"/>
  <c r="H78" i="2" s="1"/>
  <c r="I72" i="2"/>
  <c r="C77" i="2"/>
  <c r="E77" i="2"/>
  <c r="G77" i="2"/>
  <c r="I77" i="2"/>
  <c r="E78" i="2"/>
  <c r="G78" i="2"/>
  <c r="I78" i="2"/>
  <c r="H76" i="2" l="1"/>
  <c r="G79" i="2"/>
  <c r="H79" i="2"/>
  <c r="I42" i="2"/>
  <c r="I62" i="2" s="1"/>
  <c r="I63" i="2" s="1"/>
  <c r="C62" i="2"/>
  <c r="C63" i="2" s="1"/>
  <c r="F78" i="2"/>
  <c r="D65" i="2"/>
  <c r="E62" i="2"/>
  <c r="F41" i="2"/>
  <c r="D21" i="2"/>
  <c r="D76" i="2" s="1"/>
  <c r="D79" i="2" s="1"/>
  <c r="F72" i="2"/>
  <c r="F40" i="2"/>
  <c r="G25" i="2"/>
  <c r="C25" i="2"/>
  <c r="E16" i="2"/>
  <c r="D77" i="2"/>
  <c r="F77" i="2" s="1"/>
  <c r="I65" i="2" l="1"/>
  <c r="I76" i="2"/>
  <c r="I79" i="2" s="1"/>
  <c r="F16" i="2"/>
  <c r="E21" i="2"/>
  <c r="F21" i="2" s="1"/>
  <c r="E25" i="2"/>
  <c r="F25" i="2" s="1"/>
  <c r="E63" i="2"/>
  <c r="F62" i="2"/>
  <c r="C65" i="2"/>
  <c r="C76" i="2"/>
  <c r="C79" i="2" s="1"/>
  <c r="F63" i="2" l="1"/>
  <c r="E65" i="2"/>
  <c r="F65" i="2" s="1"/>
  <c r="E76" i="2"/>
  <c r="F76" i="2" l="1"/>
  <c r="E79" i="2"/>
  <c r="F79" i="2" s="1"/>
</calcChain>
</file>

<file path=xl/sharedStrings.xml><?xml version="1.0" encoding="utf-8"?>
<sst xmlns="http://schemas.openxmlformats.org/spreadsheetml/2006/main" count="81" uniqueCount="75">
  <si>
    <t>Schválený rozpočet</t>
  </si>
  <si>
    <t>Upravený rozpočet</t>
  </si>
  <si>
    <t>Plnenie</t>
  </si>
  <si>
    <t>%plnenia</t>
  </si>
  <si>
    <t>DPFO</t>
  </si>
  <si>
    <t>Daň z nehnuteľností</t>
  </si>
  <si>
    <t>Dane za špecifické služby</t>
  </si>
  <si>
    <t>Daňové príjmy</t>
  </si>
  <si>
    <t>Príjmy z podnikania (Filbyt+urbariát)</t>
  </si>
  <si>
    <t>Príjmy z vlastníctva majetku</t>
  </si>
  <si>
    <t>Príjmy z vlastníctva majetku - školstvo</t>
  </si>
  <si>
    <t>Príjmy z podnikania a vlastníctva majetku</t>
  </si>
  <si>
    <t xml:space="preserve">Administratívne poplatky </t>
  </si>
  <si>
    <t>Pokuty, penále a iné sankcie</t>
  </si>
  <si>
    <t>Poplatky z predaja služieb</t>
  </si>
  <si>
    <t>Poplatky z predaja služieb-školstvo</t>
  </si>
  <si>
    <t>Ďalšie adm.pop.(znečisťovanie ŽP)</t>
  </si>
  <si>
    <t>Administratívne a iné poplatky a platby</t>
  </si>
  <si>
    <t>Úroky z tuzemských vkladov</t>
  </si>
  <si>
    <t>Vrátenie neoprávnene použ.FP</t>
  </si>
  <si>
    <t>Odvody z hernej istiny</t>
  </si>
  <si>
    <t>Iné nedaňové príjmy</t>
  </si>
  <si>
    <t>Bežné príjmy</t>
  </si>
  <si>
    <t>Predaj kapitálových aktív</t>
  </si>
  <si>
    <t>Predaj pozemkov</t>
  </si>
  <si>
    <t>Kapitálové príjmy</t>
  </si>
  <si>
    <t>Nedaňové príjmy (bežné+kapitálové)</t>
  </si>
  <si>
    <t>Granty</t>
  </si>
  <si>
    <t>REGOB</t>
  </si>
  <si>
    <t>Matrika</t>
  </si>
  <si>
    <t>Školský úrad</t>
  </si>
  <si>
    <t>Stavebný úrad</t>
  </si>
  <si>
    <t>Register adries</t>
  </si>
  <si>
    <t>ŽP</t>
  </si>
  <si>
    <t>Doprava a miestne komunikácie</t>
  </si>
  <si>
    <t>PVŠS bez školstva</t>
  </si>
  <si>
    <t>Školstvo - PVŠS</t>
  </si>
  <si>
    <t xml:space="preserve">MŠ - VVČ </t>
  </si>
  <si>
    <t>Dopravné</t>
  </si>
  <si>
    <t>Vzdelávacie poukazy</t>
  </si>
  <si>
    <t>Vzdelávanie detí zo SZP</t>
  </si>
  <si>
    <t>Ostatné (učebnice,LK,ŠVP,odchodné)</t>
  </si>
  <si>
    <t>PVŠS - školstvo</t>
  </si>
  <si>
    <t>312012 PVŠS - spolu</t>
  </si>
  <si>
    <t>Školské potreby</t>
  </si>
  <si>
    <t>Stravovanie</t>
  </si>
  <si>
    <t>Osobitný príjemca</t>
  </si>
  <si>
    <t>TSP</t>
  </si>
  <si>
    <t>KC</t>
  </si>
  <si>
    <t>MOPS</t>
  </si>
  <si>
    <t>NP Úspešne na trhu práce</t>
  </si>
  <si>
    <t>NP Cesta na trh práce</t>
  </si>
  <si>
    <t>NP OKD</t>
  </si>
  <si>
    <t>MK SR - Hrad</t>
  </si>
  <si>
    <t>AP - Inkluzívne vzdelávane ZŠ Mocsáryho</t>
  </si>
  <si>
    <t>AČ</t>
  </si>
  <si>
    <t>ZŠ Školská</t>
  </si>
  <si>
    <t>DHZ</t>
  </si>
  <si>
    <t>Bežný transfer - Nezábudka n.o.</t>
  </si>
  <si>
    <t>312001 transfery ŠR - spolu bez PVŠS</t>
  </si>
  <si>
    <t>312 Transfery v rámci VS - spolu</t>
  </si>
  <si>
    <t>Tuzemské bežné granty a transfery</t>
  </si>
  <si>
    <t>Kapitálové transfery</t>
  </si>
  <si>
    <t>Granty a transfery SPOLU</t>
  </si>
  <si>
    <t>Splátky poskyt. úverov a pôžičiek</t>
  </si>
  <si>
    <t>Zostatok prostriedkov z min.r.-školstvo</t>
  </si>
  <si>
    <t>Zostatok fin.prostr. ENSIE</t>
  </si>
  <si>
    <t>Prevod z rezervného fondu</t>
  </si>
  <si>
    <t>Tuzemské úvery - bankové</t>
  </si>
  <si>
    <t>Finančné operácie spolu</t>
  </si>
  <si>
    <t>PRÍJMY spolu</t>
  </si>
  <si>
    <t>Druh rozpočtu</t>
  </si>
  <si>
    <t>Finančné operácie</t>
  </si>
  <si>
    <t>Voľby</t>
  </si>
  <si>
    <t>Interreg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</si>
</sst>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2" xfId="0" applyBorder="1"/>
    <xf numFmtId="4" fontId="0" fillId="0" borderId="2" xfId="0" applyNumberFormat="1" applyBorder="1"/>
    <xf numFmtId="9" fontId="0" fillId="0" borderId="2" xfId="1" applyFont="1" applyBorder="1"/>
    <xf numFmtId="4" fontId="0" fillId="0" borderId="0" xfId="0" applyNumberFormat="1" applyBorder="1"/>
    <xf numFmtId="0" fontId="4" fillId="0" borderId="2" xfId="0" applyFont="1" applyBorder="1"/>
    <xf numFmtId="4" fontId="4" fillId="0" borderId="2" xfId="0" applyNumberFormat="1" applyFont="1" applyBorder="1"/>
    <xf numFmtId="9" fontId="4" fillId="0" borderId="2" xfId="1" applyFont="1" applyBorder="1"/>
    <xf numFmtId="0" fontId="5" fillId="0" borderId="2" xfId="0" applyFont="1" applyBorder="1" applyAlignment="1">
      <alignment wrapText="1"/>
    </xf>
    <xf numFmtId="4" fontId="0" fillId="0" borderId="2" xfId="0" applyNumberFormat="1" applyFill="1" applyBorder="1"/>
    <xf numFmtId="0" fontId="4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4" fillId="0" borderId="2" xfId="0" applyNumberFormat="1" applyFont="1" applyBorder="1" applyAlignment="1">
      <alignment vertical="center"/>
    </xf>
    <xf numFmtId="9" fontId="4" fillId="0" borderId="2" xfId="1" applyFont="1" applyBorder="1" applyAlignment="1">
      <alignment vertical="center"/>
    </xf>
    <xf numFmtId="0" fontId="0" fillId="0" borderId="2" xfId="0" applyFill="1" applyBorder="1"/>
    <xf numFmtId="9" fontId="0" fillId="0" borderId="2" xfId="1" applyFont="1" applyFill="1" applyBorder="1"/>
    <xf numFmtId="0" fontId="0" fillId="0" borderId="0" xfId="0" applyBorder="1" applyAlignment="1"/>
    <xf numFmtId="0" fontId="3" fillId="0" borderId="2" xfId="0" applyFont="1" applyFill="1" applyBorder="1"/>
    <xf numFmtId="0" fontId="0" fillId="0" borderId="3" xfId="0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/>
    </xf>
    <xf numFmtId="9" fontId="0" fillId="0" borderId="2" xfId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/>
    </xf>
    <xf numFmtId="9" fontId="4" fillId="0" borderId="2" xfId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2" borderId="2" xfId="0" applyFont="1" applyFill="1" applyBorder="1"/>
    <xf numFmtId="4" fontId="4" fillId="2" borderId="2" xfId="0" applyNumberFormat="1" applyFont="1" applyFill="1" applyBorder="1"/>
    <xf numFmtId="9" fontId="4" fillId="2" borderId="2" xfId="1" applyFont="1" applyFill="1" applyBorder="1"/>
    <xf numFmtId="4" fontId="7" fillId="2" borderId="2" xfId="0" applyNumberFormat="1" applyFont="1" applyFill="1" applyBorder="1"/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4" fillId="3" borderId="2" xfId="0" applyFont="1" applyFill="1" applyBorder="1"/>
    <xf numFmtId="4" fontId="4" fillId="3" borderId="2" xfId="0" applyNumberFormat="1" applyFont="1" applyFill="1" applyBorder="1"/>
    <xf numFmtId="9" fontId="4" fillId="3" borderId="2" xfId="1" applyFont="1" applyFill="1" applyBorder="1"/>
    <xf numFmtId="0" fontId="8" fillId="0" borderId="2" xfId="0" applyFont="1" applyBorder="1"/>
    <xf numFmtId="0" fontId="9" fillId="0" borderId="2" xfId="0" applyFont="1" applyBorder="1"/>
    <xf numFmtId="4" fontId="8" fillId="0" borderId="2" xfId="0" applyNumberFormat="1" applyFont="1" applyBorder="1"/>
    <xf numFmtId="9" fontId="8" fillId="0" borderId="2" xfId="1" applyFont="1" applyBorder="1"/>
    <xf numFmtId="0" fontId="10" fillId="0" borderId="2" xfId="0" applyFont="1" applyBorder="1"/>
    <xf numFmtId="4" fontId="10" fillId="0" borderId="2" xfId="0" applyNumberFormat="1" applyFont="1" applyFill="1" applyBorder="1" applyAlignment="1">
      <alignment vertical="center"/>
    </xf>
    <xf numFmtId="9" fontId="10" fillId="0" borderId="2" xfId="1" applyFont="1" applyFill="1" applyBorder="1"/>
    <xf numFmtId="0" fontId="0" fillId="0" borderId="2" xfId="0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9" fontId="0" fillId="0" borderId="1" xfId="1" applyFon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10" fillId="0" borderId="2" xfId="0" applyNumberFormat="1" applyFont="1" applyBorder="1"/>
    <xf numFmtId="9" fontId="10" fillId="0" borderId="2" xfId="1" applyFont="1" applyFill="1" applyBorder="1" applyAlignment="1">
      <alignment vertical="center"/>
    </xf>
    <xf numFmtId="9" fontId="4" fillId="0" borderId="1" xfId="1" applyFont="1" applyFill="1" applyBorder="1" applyAlignment="1">
      <alignment vertical="center"/>
    </xf>
    <xf numFmtId="4" fontId="0" fillId="0" borderId="4" xfId="0" applyNumberFormat="1" applyFill="1" applyBorder="1" applyAlignment="1">
      <alignment vertical="center"/>
    </xf>
    <xf numFmtId="9" fontId="0" fillId="0" borderId="4" xfId="1" applyFont="1" applyFill="1" applyBorder="1"/>
    <xf numFmtId="0" fontId="11" fillId="0" borderId="2" xfId="0" applyFont="1" applyBorder="1"/>
    <xf numFmtId="0" fontId="4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4" fontId="2" fillId="2" borderId="2" xfId="0" applyNumberFormat="1" applyFont="1" applyFill="1" applyBorder="1" applyAlignment="1">
      <alignment vertical="center"/>
    </xf>
    <xf numFmtId="9" fontId="2" fillId="2" borderId="2" xfId="1" applyFont="1" applyFill="1" applyBorder="1"/>
    <xf numFmtId="0" fontId="4" fillId="3" borderId="2" xfId="0" applyFont="1" applyFill="1" applyBorder="1" applyAlignment="1">
      <alignment horizontal="center" vertical="center"/>
    </xf>
    <xf numFmtId="0" fontId="12" fillId="3" borderId="2" xfId="0" applyFont="1" applyFill="1" applyBorder="1"/>
    <xf numFmtId="4" fontId="2" fillId="3" borderId="2" xfId="0" applyNumberFormat="1" applyFont="1" applyFill="1" applyBorder="1" applyAlignment="1">
      <alignment vertical="center"/>
    </xf>
    <xf numFmtId="9" fontId="2" fillId="3" borderId="2" xfId="1" applyFont="1" applyFill="1" applyBorder="1"/>
    <xf numFmtId="0" fontId="8" fillId="0" borderId="2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9" fontId="8" fillId="0" borderId="2" xfId="1" applyFont="1" applyFill="1" applyBorder="1"/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4" fontId="0" fillId="0" borderId="0" xfId="0" applyNumberFormat="1" applyFill="1" applyBorder="1" applyAlignment="1">
      <alignment vertical="center"/>
    </xf>
    <xf numFmtId="9" fontId="0" fillId="0" borderId="0" xfId="1" applyFont="1" applyFill="1" applyBorder="1"/>
    <xf numFmtId="0" fontId="8" fillId="4" borderId="2" xfId="0" applyFont="1" applyFill="1" applyBorder="1"/>
    <xf numFmtId="4" fontId="8" fillId="4" borderId="2" xfId="0" applyNumberFormat="1" applyFont="1" applyFill="1" applyBorder="1"/>
    <xf numFmtId="9" fontId="8" fillId="4" borderId="2" xfId="1" applyFont="1" applyFill="1" applyBorder="1"/>
    <xf numFmtId="0" fontId="3" fillId="0" borderId="8" xfId="0" applyFont="1" applyBorder="1" applyAlignment="1">
      <alignment horizontal="center" vertical="center"/>
    </xf>
    <xf numFmtId="4" fontId="0" fillId="2" borderId="2" xfId="0" applyNumberFormat="1" applyFill="1" applyBorder="1"/>
    <xf numFmtId="9" fontId="0" fillId="2" borderId="2" xfId="1" applyFont="1" applyFill="1" applyBorder="1"/>
    <xf numFmtId="4" fontId="0" fillId="2" borderId="9" xfId="0" applyNumberFormat="1" applyFill="1" applyBorder="1"/>
    <xf numFmtId="4" fontId="0" fillId="3" borderId="2" xfId="0" applyNumberFormat="1" applyFill="1" applyBorder="1"/>
    <xf numFmtId="9" fontId="0" fillId="3" borderId="2" xfId="1" applyFont="1" applyFill="1" applyBorder="1"/>
    <xf numFmtId="4" fontId="0" fillId="3" borderId="9" xfId="0" applyNumberFormat="1" applyFill="1" applyBorder="1"/>
    <xf numFmtId="4" fontId="0" fillId="4" borderId="2" xfId="0" applyNumberFormat="1" applyFill="1" applyBorder="1"/>
    <xf numFmtId="9" fontId="0" fillId="4" borderId="2" xfId="1" applyFont="1" applyFill="1" applyBorder="1"/>
    <xf numFmtId="4" fontId="0" fillId="4" borderId="9" xfId="0" applyNumberFormat="1" applyFill="1" applyBorder="1"/>
    <xf numFmtId="4" fontId="8" fillId="0" borderId="12" xfId="0" applyNumberFormat="1" applyFont="1" applyBorder="1"/>
    <xf numFmtId="9" fontId="8" fillId="0" borderId="12" xfId="1" applyFont="1" applyBorder="1"/>
    <xf numFmtId="4" fontId="8" fillId="0" borderId="13" xfId="0" applyNumberFormat="1" applyFont="1" applyBorder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workbookViewId="0">
      <selection activeCell="I59" sqref="I59"/>
    </sheetView>
  </sheetViews>
  <sheetFormatPr defaultRowHeight="15" x14ac:dyDescent="0.25"/>
  <cols>
    <col min="1" max="1" width="5.85546875" customWidth="1"/>
    <col min="2" max="2" width="36.5703125" customWidth="1"/>
    <col min="3" max="3" width="14" hidden="1" customWidth="1"/>
    <col min="4" max="4" width="12.85546875" hidden="1" customWidth="1"/>
    <col min="5" max="5" width="14.42578125" hidden="1" customWidth="1"/>
    <col min="6" max="6" width="0" hidden="1" customWidth="1"/>
    <col min="7" max="8" width="16.28515625" customWidth="1"/>
    <col min="9" max="9" width="16.85546875" customWidth="1"/>
  </cols>
  <sheetData>
    <row r="1" spans="1:10" x14ac:dyDescent="0.25">
      <c r="H1" s="1"/>
      <c r="I1" s="1"/>
      <c r="J1" s="2"/>
    </row>
    <row r="2" spans="1:10" ht="24" x14ac:dyDescent="0.25">
      <c r="C2" s="3" t="s">
        <v>0</v>
      </c>
      <c r="D2" s="3" t="s">
        <v>1</v>
      </c>
      <c r="E2" s="4" t="s">
        <v>2</v>
      </c>
      <c r="F2" s="4" t="s">
        <v>3</v>
      </c>
      <c r="G2" s="4">
        <v>2018</v>
      </c>
      <c r="H2" s="4">
        <v>2019</v>
      </c>
      <c r="I2" s="4">
        <v>2020</v>
      </c>
      <c r="J2" s="5"/>
    </row>
    <row r="3" spans="1:10" x14ac:dyDescent="0.25">
      <c r="A3" s="6">
        <v>111</v>
      </c>
      <c r="B3" s="6" t="s">
        <v>4</v>
      </c>
      <c r="C3" s="7">
        <v>3045000</v>
      </c>
      <c r="D3" s="7">
        <v>3045000</v>
      </c>
      <c r="E3" s="7">
        <v>2432754.48</v>
      </c>
      <c r="F3" s="8">
        <f t="shared" ref="F3:F8" si="0">E3/D3</f>
        <v>0.79893414778325123</v>
      </c>
      <c r="G3" s="7">
        <v>3823000</v>
      </c>
      <c r="H3" s="7">
        <v>3828800</v>
      </c>
      <c r="I3" s="7">
        <v>3876900</v>
      </c>
      <c r="J3" s="9"/>
    </row>
    <row r="4" spans="1:10" x14ac:dyDescent="0.25">
      <c r="A4" s="6">
        <v>121</v>
      </c>
      <c r="B4" s="6" t="s">
        <v>5</v>
      </c>
      <c r="C4" s="7">
        <v>228000</v>
      </c>
      <c r="D4" s="7">
        <v>228000</v>
      </c>
      <c r="E4" s="7">
        <v>146690.92000000001</v>
      </c>
      <c r="F4" s="8">
        <f t="shared" si="0"/>
        <v>0.6433812280701755</v>
      </c>
      <c r="G4" s="7">
        <v>233500</v>
      </c>
      <c r="H4" s="7">
        <v>234000</v>
      </c>
      <c r="I4" s="7">
        <v>235000</v>
      </c>
      <c r="J4" s="1"/>
    </row>
    <row r="5" spans="1:10" x14ac:dyDescent="0.25">
      <c r="A5" s="6">
        <v>133</v>
      </c>
      <c r="B5" s="6" t="s">
        <v>6</v>
      </c>
      <c r="C5" s="7">
        <v>192000</v>
      </c>
      <c r="D5" s="7">
        <v>201850</v>
      </c>
      <c r="E5" s="7">
        <v>186425.44</v>
      </c>
      <c r="F5" s="8">
        <f t="shared" si="0"/>
        <v>0.9235840475600694</v>
      </c>
      <c r="G5" s="7">
        <v>193500</v>
      </c>
      <c r="H5" s="7">
        <v>195000</v>
      </c>
      <c r="I5" s="7">
        <v>195000</v>
      </c>
      <c r="J5" s="1"/>
    </row>
    <row r="6" spans="1:10" x14ac:dyDescent="0.25">
      <c r="A6" s="10">
        <v>100</v>
      </c>
      <c r="B6" s="10" t="s">
        <v>7</v>
      </c>
      <c r="C6" s="11">
        <f>SUM(C3:C5)</f>
        <v>3465000</v>
      </c>
      <c r="D6" s="11">
        <f>SUM(D3:D5)</f>
        <v>3474850</v>
      </c>
      <c r="E6" s="11">
        <f>SUM(E3:E5)</f>
        <v>2765870.84</v>
      </c>
      <c r="F6" s="12">
        <f t="shared" si="0"/>
        <v>0.79596841302502264</v>
      </c>
      <c r="G6" s="11">
        <f>SUM(G3:G5)</f>
        <v>4250000</v>
      </c>
      <c r="H6" s="11">
        <f>SUM(H3:H5)</f>
        <v>4257800</v>
      </c>
      <c r="I6" s="11">
        <f>SUM(I3:I5)</f>
        <v>4306900</v>
      </c>
      <c r="J6" s="1"/>
    </row>
    <row r="7" spans="1:10" ht="14.25" customHeight="1" x14ac:dyDescent="0.25">
      <c r="A7" s="6">
        <v>211</v>
      </c>
      <c r="B7" s="13" t="s">
        <v>8</v>
      </c>
      <c r="C7" s="14">
        <v>0</v>
      </c>
      <c r="D7" s="14">
        <v>9844</v>
      </c>
      <c r="E7" s="14">
        <v>9844</v>
      </c>
      <c r="F7" s="8">
        <f t="shared" si="0"/>
        <v>1</v>
      </c>
      <c r="G7" s="14">
        <v>6700</v>
      </c>
      <c r="H7" s="7">
        <v>6700</v>
      </c>
      <c r="I7" s="7">
        <v>6700</v>
      </c>
      <c r="J7" s="1"/>
    </row>
    <row r="8" spans="1:10" x14ac:dyDescent="0.25">
      <c r="A8" s="6">
        <v>212</v>
      </c>
      <c r="B8" s="6" t="s">
        <v>9</v>
      </c>
      <c r="C8" s="14">
        <v>66000</v>
      </c>
      <c r="D8" s="14">
        <v>66000</v>
      </c>
      <c r="E8" s="14">
        <v>35362.21</v>
      </c>
      <c r="F8" s="8">
        <f t="shared" si="0"/>
        <v>0.53579106060606063</v>
      </c>
      <c r="G8" s="14">
        <v>65100</v>
      </c>
      <c r="H8" s="7">
        <v>65000</v>
      </c>
      <c r="I8" s="7">
        <v>65000</v>
      </c>
      <c r="J8" s="1"/>
    </row>
    <row r="9" spans="1:10" x14ac:dyDescent="0.25">
      <c r="A9" s="6">
        <v>212</v>
      </c>
      <c r="B9" s="6" t="s">
        <v>10</v>
      </c>
      <c r="C9" s="14"/>
      <c r="D9" s="14"/>
      <c r="E9" s="14"/>
      <c r="F9" s="8"/>
      <c r="G9" s="14">
        <v>5590</v>
      </c>
      <c r="H9" s="7">
        <v>4200</v>
      </c>
      <c r="I9" s="7">
        <v>4200</v>
      </c>
      <c r="J9" s="1"/>
    </row>
    <row r="10" spans="1:10" ht="29.25" customHeight="1" x14ac:dyDescent="0.25">
      <c r="A10" s="15">
        <v>210</v>
      </c>
      <c r="B10" s="16" t="s">
        <v>11</v>
      </c>
      <c r="C10" s="17">
        <f>C8+C7</f>
        <v>66000</v>
      </c>
      <c r="D10" s="17">
        <f>D8+D7</f>
        <v>75844</v>
      </c>
      <c r="E10" s="17">
        <f>E8+E7</f>
        <v>45206.21</v>
      </c>
      <c r="F10" s="18">
        <f>E10/D10</f>
        <v>0.59604200727809709</v>
      </c>
      <c r="G10" s="17">
        <f>G8+G7+G9</f>
        <v>77390</v>
      </c>
      <c r="H10" s="17">
        <f>H8+H7+H9</f>
        <v>75900</v>
      </c>
      <c r="I10" s="17">
        <f>I8+I7+I9</f>
        <v>75900</v>
      </c>
      <c r="J10" s="1"/>
    </row>
    <row r="11" spans="1:10" x14ac:dyDescent="0.25">
      <c r="A11" s="19">
        <v>221</v>
      </c>
      <c r="B11" s="19" t="s">
        <v>12</v>
      </c>
      <c r="C11" s="14">
        <v>18250</v>
      </c>
      <c r="D11" s="14">
        <v>18250</v>
      </c>
      <c r="E11" s="14">
        <v>18794.77</v>
      </c>
      <c r="F11" s="8">
        <f>E11/D11</f>
        <v>1.0298504109589042</v>
      </c>
      <c r="G11" s="14">
        <v>91350</v>
      </c>
      <c r="H11" s="7">
        <v>91000</v>
      </c>
      <c r="I11" s="7">
        <v>91000</v>
      </c>
      <c r="J11" s="1"/>
    </row>
    <row r="12" spans="1:10" x14ac:dyDescent="0.25">
      <c r="A12" s="19">
        <v>222</v>
      </c>
      <c r="B12" s="19" t="s">
        <v>13</v>
      </c>
      <c r="C12" s="14">
        <v>4200</v>
      </c>
      <c r="D12" s="14">
        <v>4200</v>
      </c>
      <c r="E12" s="14">
        <f>2200+602.03</f>
        <v>2802.0299999999997</v>
      </c>
      <c r="F12" s="8">
        <f>E12/D12</f>
        <v>0.66714999999999991</v>
      </c>
      <c r="G12" s="14">
        <v>3000</v>
      </c>
      <c r="H12" s="7">
        <v>3000</v>
      </c>
      <c r="I12" s="7">
        <v>3150</v>
      </c>
      <c r="J12" s="1"/>
    </row>
    <row r="13" spans="1:10" x14ac:dyDescent="0.25">
      <c r="A13" s="19">
        <v>223</v>
      </c>
      <c r="B13" s="19" t="s">
        <v>14</v>
      </c>
      <c r="C13" s="14">
        <v>66583</v>
      </c>
      <c r="D13" s="14">
        <v>11292</v>
      </c>
      <c r="E13" s="14">
        <v>30636.73</v>
      </c>
      <c r="F13" s="20">
        <f>E13/D13</f>
        <v>2.7131358483882395</v>
      </c>
      <c r="G13" s="14">
        <v>22950</v>
      </c>
      <c r="H13" s="7">
        <v>23400</v>
      </c>
      <c r="I13" s="7">
        <v>23000</v>
      </c>
      <c r="J13" s="21"/>
    </row>
    <row r="14" spans="1:10" x14ac:dyDescent="0.25">
      <c r="A14" s="19">
        <v>223</v>
      </c>
      <c r="B14" s="22" t="s">
        <v>15</v>
      </c>
      <c r="C14" s="14"/>
      <c r="D14" s="14"/>
      <c r="E14" s="14"/>
      <c r="F14" s="20"/>
      <c r="G14" s="14">
        <v>74765</v>
      </c>
      <c r="H14" s="7">
        <v>75000</v>
      </c>
      <c r="I14" s="7">
        <v>75000</v>
      </c>
      <c r="J14" s="2"/>
    </row>
    <row r="15" spans="1:10" ht="15.75" customHeight="1" x14ac:dyDescent="0.25">
      <c r="A15" s="23">
        <v>229</v>
      </c>
      <c r="B15" s="24" t="s">
        <v>16</v>
      </c>
      <c r="C15" s="25">
        <v>1500</v>
      </c>
      <c r="D15" s="25">
        <v>3000</v>
      </c>
      <c r="E15" s="25">
        <v>4036.96</v>
      </c>
      <c r="F15" s="26">
        <f t="shared" ref="F15:F42" si="1">E15/D15</f>
        <v>1.3456533333333334</v>
      </c>
      <c r="G15" s="25">
        <v>1800</v>
      </c>
      <c r="H15" s="7">
        <v>1800</v>
      </c>
      <c r="I15" s="7">
        <v>1800</v>
      </c>
      <c r="J15" s="5"/>
    </row>
    <row r="16" spans="1:10" x14ac:dyDescent="0.25">
      <c r="A16" s="27">
        <v>220</v>
      </c>
      <c r="B16" s="28" t="s">
        <v>17</v>
      </c>
      <c r="C16" s="29">
        <f>C11+C12+C13+C15</f>
        <v>90533</v>
      </c>
      <c r="D16" s="29">
        <f>D11+D12+D13+D15</f>
        <v>36742</v>
      </c>
      <c r="E16" s="29">
        <f>E11+E12+E13+E15</f>
        <v>56270.49</v>
      </c>
      <c r="F16" s="30">
        <f t="shared" si="1"/>
        <v>1.5315031843666649</v>
      </c>
      <c r="G16" s="29">
        <f>SUM(G11:G15)</f>
        <v>193865</v>
      </c>
      <c r="H16" s="29">
        <f>SUM(H11:H15)</f>
        <v>194200</v>
      </c>
      <c r="I16" s="29">
        <f>SUM(I11:I15)</f>
        <v>193950</v>
      </c>
      <c r="J16" s="31"/>
    </row>
    <row r="17" spans="1:10" x14ac:dyDescent="0.25">
      <c r="A17" s="27">
        <v>242</v>
      </c>
      <c r="B17" s="32" t="s">
        <v>18</v>
      </c>
      <c r="C17" s="29">
        <v>500</v>
      </c>
      <c r="D17" s="29">
        <v>500</v>
      </c>
      <c r="E17" s="29">
        <v>49.4</v>
      </c>
      <c r="F17" s="30">
        <f t="shared" si="1"/>
        <v>9.8799999999999999E-2</v>
      </c>
      <c r="G17" s="29">
        <v>100</v>
      </c>
      <c r="H17" s="11">
        <v>100</v>
      </c>
      <c r="I17" s="11">
        <v>100</v>
      </c>
      <c r="J17" s="31"/>
    </row>
    <row r="18" spans="1:10" x14ac:dyDescent="0.25">
      <c r="A18" s="19">
        <v>291</v>
      </c>
      <c r="B18" s="19" t="s">
        <v>19</v>
      </c>
      <c r="C18" s="14">
        <v>13800</v>
      </c>
      <c r="D18" s="14">
        <v>26800</v>
      </c>
      <c r="E18" s="14">
        <v>25132.25</v>
      </c>
      <c r="F18" s="20">
        <f t="shared" si="1"/>
        <v>0.93777052238805969</v>
      </c>
      <c r="G18" s="14">
        <v>600</v>
      </c>
      <c r="H18" s="7">
        <v>600</v>
      </c>
      <c r="I18" s="7">
        <v>600</v>
      </c>
      <c r="J18" s="31"/>
    </row>
    <row r="19" spans="1:10" x14ac:dyDescent="0.25">
      <c r="A19" s="19">
        <v>292</v>
      </c>
      <c r="B19" s="19" t="s">
        <v>20</v>
      </c>
      <c r="C19" s="14">
        <v>113250</v>
      </c>
      <c r="D19" s="14">
        <v>113250</v>
      </c>
      <c r="E19" s="14">
        <v>85432.58</v>
      </c>
      <c r="F19" s="20">
        <f t="shared" si="1"/>
        <v>0.7543715673289183</v>
      </c>
      <c r="G19" s="14">
        <v>2500</v>
      </c>
      <c r="H19" s="7">
        <f>G19*1.02</f>
        <v>2550</v>
      </c>
      <c r="I19" s="7">
        <v>2600</v>
      </c>
      <c r="J19" s="31"/>
    </row>
    <row r="20" spans="1:10" x14ac:dyDescent="0.25">
      <c r="A20" s="27">
        <v>290</v>
      </c>
      <c r="B20" s="32" t="s">
        <v>21</v>
      </c>
      <c r="C20" s="29">
        <f>C18+C19</f>
        <v>127050</v>
      </c>
      <c r="D20" s="29">
        <f>D18+D19</f>
        <v>140050</v>
      </c>
      <c r="E20" s="29">
        <f>E18+E19</f>
        <v>110564.83</v>
      </c>
      <c r="F20" s="30">
        <f t="shared" si="1"/>
        <v>0.78946683327383083</v>
      </c>
      <c r="G20" s="29">
        <f>G19+G18</f>
        <v>3100</v>
      </c>
      <c r="H20" s="29">
        <f>H19+H18</f>
        <v>3150</v>
      </c>
      <c r="I20" s="29">
        <f>I19+I18</f>
        <v>3200</v>
      </c>
      <c r="J20" s="31"/>
    </row>
    <row r="21" spans="1:10" ht="15.75" x14ac:dyDescent="0.25">
      <c r="A21" s="33"/>
      <c r="B21" s="33" t="s">
        <v>22</v>
      </c>
      <c r="C21" s="34">
        <f>C6+C10+C16+C20+C17</f>
        <v>3749083</v>
      </c>
      <c r="D21" s="34">
        <f>D6+D10+D16+D20+D17</f>
        <v>3727986</v>
      </c>
      <c r="E21" s="34">
        <f>E6+E10+E16+E20+E17</f>
        <v>2977961.77</v>
      </c>
      <c r="F21" s="35">
        <f t="shared" si="1"/>
        <v>0.79881248749324707</v>
      </c>
      <c r="G21" s="36">
        <f>G6+G10+G16+G20+G17</f>
        <v>4524455</v>
      </c>
      <c r="H21" s="34">
        <f>H6+H10+H16+H20+H17</f>
        <v>4531150</v>
      </c>
      <c r="I21" s="34">
        <f>I6+I10+I16+I20+I17</f>
        <v>4580050</v>
      </c>
      <c r="J21" s="1"/>
    </row>
    <row r="22" spans="1:10" x14ac:dyDescent="0.25">
      <c r="A22" s="37">
        <v>231</v>
      </c>
      <c r="B22" s="38" t="s">
        <v>23</v>
      </c>
      <c r="C22" s="25">
        <v>22000</v>
      </c>
      <c r="D22" s="25">
        <v>22000</v>
      </c>
      <c r="E22" s="25">
        <v>22223.07</v>
      </c>
      <c r="F22" s="20">
        <f t="shared" si="1"/>
        <v>1.0101395454545454</v>
      </c>
      <c r="G22" s="25">
        <v>11000</v>
      </c>
      <c r="H22" s="7">
        <v>10000</v>
      </c>
      <c r="I22" s="7">
        <v>16000</v>
      </c>
      <c r="J22" s="1"/>
    </row>
    <row r="23" spans="1:10" x14ac:dyDescent="0.25">
      <c r="A23" s="37">
        <v>233</v>
      </c>
      <c r="B23" s="38" t="s">
        <v>24</v>
      </c>
      <c r="C23" s="25">
        <v>16000</v>
      </c>
      <c r="D23" s="25">
        <v>16000</v>
      </c>
      <c r="E23" s="25">
        <v>8387.64</v>
      </c>
      <c r="F23" s="20">
        <f t="shared" si="1"/>
        <v>0.52422749999999996</v>
      </c>
      <c r="G23" s="25">
        <v>5000</v>
      </c>
      <c r="H23" s="7">
        <v>1000</v>
      </c>
      <c r="I23" s="7">
        <v>8000</v>
      </c>
      <c r="J23" s="1"/>
    </row>
    <row r="24" spans="1:10" x14ac:dyDescent="0.25">
      <c r="A24" s="39">
        <v>230</v>
      </c>
      <c r="B24" s="39" t="s">
        <v>25</v>
      </c>
      <c r="C24" s="40">
        <f>C23+C22</f>
        <v>38000</v>
      </c>
      <c r="D24" s="40">
        <f>D23+D22</f>
        <v>38000</v>
      </c>
      <c r="E24" s="40">
        <f>E23+E22</f>
        <v>30610.71</v>
      </c>
      <c r="F24" s="41">
        <f t="shared" si="1"/>
        <v>0.80554499999999996</v>
      </c>
      <c r="G24" s="40">
        <f>G23+G22</f>
        <v>16000</v>
      </c>
      <c r="H24" s="40">
        <f>H23+H22</f>
        <v>11000</v>
      </c>
      <c r="I24" s="40">
        <f>I23+I22</f>
        <v>24000</v>
      </c>
      <c r="J24" s="1"/>
    </row>
    <row r="25" spans="1:10" ht="15.75" x14ac:dyDescent="0.25">
      <c r="A25" s="42">
        <v>200</v>
      </c>
      <c r="B25" s="43" t="s">
        <v>26</v>
      </c>
      <c r="C25" s="44">
        <f>C10+C16+C20+C24+C17</f>
        <v>322083</v>
      </c>
      <c r="D25" s="44">
        <f>D10+D16+D20+D24+D17</f>
        <v>291136</v>
      </c>
      <c r="E25" s="44">
        <f>E10+E16+E20+E24+E17</f>
        <v>242701.63999999998</v>
      </c>
      <c r="F25" s="45">
        <f t="shared" si="1"/>
        <v>0.83363665091228834</v>
      </c>
      <c r="G25" s="44">
        <f>G10+G16+G20+G24+G17</f>
        <v>290455</v>
      </c>
      <c r="H25" s="44">
        <f>H10+H16+H20+H24+H17</f>
        <v>284350</v>
      </c>
      <c r="I25" s="44">
        <f>I10+I16+I20+I24+I17</f>
        <v>297150</v>
      </c>
      <c r="J25" s="1"/>
    </row>
    <row r="26" spans="1:10" ht="15.75" customHeight="1" x14ac:dyDescent="0.25">
      <c r="A26" s="37">
        <v>311</v>
      </c>
      <c r="B26" s="38" t="s">
        <v>27</v>
      </c>
      <c r="C26" s="25">
        <v>10000</v>
      </c>
      <c r="D26" s="25">
        <v>2200</v>
      </c>
      <c r="E26" s="25">
        <v>2200</v>
      </c>
      <c r="F26" s="20">
        <f t="shared" si="1"/>
        <v>1</v>
      </c>
      <c r="G26" s="25"/>
      <c r="H26" s="7"/>
      <c r="I26" s="7"/>
      <c r="J26" s="1"/>
    </row>
    <row r="27" spans="1:10" ht="15" customHeight="1" x14ac:dyDescent="0.25">
      <c r="A27" s="98">
        <v>312</v>
      </c>
      <c r="B27" s="6" t="s">
        <v>28</v>
      </c>
      <c r="C27" s="25">
        <v>3600</v>
      </c>
      <c r="D27" s="25">
        <v>3529</v>
      </c>
      <c r="E27" s="25">
        <v>3529.35</v>
      </c>
      <c r="F27" s="20">
        <f t="shared" si="1"/>
        <v>1.0000991782374611</v>
      </c>
      <c r="G27" s="25">
        <v>3600</v>
      </c>
      <c r="H27" s="7">
        <v>3650</v>
      </c>
      <c r="I27" s="7">
        <v>3700</v>
      </c>
      <c r="J27" s="21"/>
    </row>
    <row r="28" spans="1:10" ht="16.5" customHeight="1" x14ac:dyDescent="0.25">
      <c r="A28" s="99"/>
      <c r="B28" s="6" t="s">
        <v>29</v>
      </c>
      <c r="C28" s="25">
        <v>11500</v>
      </c>
      <c r="D28" s="25">
        <v>11818</v>
      </c>
      <c r="E28" s="25">
        <v>11818.38</v>
      </c>
      <c r="F28" s="20">
        <f t="shared" si="1"/>
        <v>1.0000321543408359</v>
      </c>
      <c r="G28" s="25">
        <v>13000</v>
      </c>
      <c r="H28" s="7">
        <v>13250</v>
      </c>
      <c r="I28" s="7">
        <v>13500</v>
      </c>
      <c r="J28" s="5"/>
    </row>
    <row r="29" spans="1:10" x14ac:dyDescent="0.25">
      <c r="A29" s="99"/>
      <c r="B29" s="6" t="s">
        <v>30</v>
      </c>
      <c r="C29" s="25">
        <v>13200</v>
      </c>
      <c r="D29" s="25">
        <v>13655</v>
      </c>
      <c r="E29" s="25">
        <v>10241</v>
      </c>
      <c r="F29" s="20">
        <f t="shared" si="1"/>
        <v>0.74998169168802642</v>
      </c>
      <c r="G29" s="25">
        <v>14000</v>
      </c>
      <c r="H29" s="7">
        <v>14300</v>
      </c>
      <c r="I29" s="7">
        <v>14600</v>
      </c>
      <c r="J29" s="9"/>
    </row>
    <row r="30" spans="1:10" x14ac:dyDescent="0.25">
      <c r="A30" s="99"/>
      <c r="B30" s="6" t="s">
        <v>31</v>
      </c>
      <c r="C30" s="25">
        <v>27300</v>
      </c>
      <c r="D30" s="25">
        <v>21078</v>
      </c>
      <c r="E30" s="25">
        <v>21078.45</v>
      </c>
      <c r="F30" s="20">
        <f t="shared" si="1"/>
        <v>1.0000213492741248</v>
      </c>
      <c r="G30" s="25">
        <v>22000</v>
      </c>
      <c r="H30" s="7">
        <v>22500</v>
      </c>
      <c r="I30" s="7">
        <f>H30*1.02</f>
        <v>22950</v>
      </c>
      <c r="J30" s="1"/>
    </row>
    <row r="31" spans="1:10" x14ac:dyDescent="0.25">
      <c r="A31" s="99"/>
      <c r="B31" s="6" t="s">
        <v>32</v>
      </c>
      <c r="C31" s="25">
        <v>0</v>
      </c>
      <c r="D31" s="25">
        <v>468</v>
      </c>
      <c r="E31" s="25">
        <v>468.2</v>
      </c>
      <c r="F31" s="20">
        <f t="shared" si="1"/>
        <v>1.0004273504273504</v>
      </c>
      <c r="G31" s="25">
        <v>840</v>
      </c>
      <c r="H31" s="7">
        <v>850</v>
      </c>
      <c r="I31" s="7">
        <v>870</v>
      </c>
      <c r="J31" s="1"/>
    </row>
    <row r="32" spans="1:10" x14ac:dyDescent="0.25">
      <c r="A32" s="99"/>
      <c r="B32" s="6" t="s">
        <v>33</v>
      </c>
      <c r="C32" s="25">
        <v>1150</v>
      </c>
      <c r="D32" s="25">
        <v>1000</v>
      </c>
      <c r="E32" s="25">
        <v>1000.34</v>
      </c>
      <c r="F32" s="20">
        <f t="shared" si="1"/>
        <v>1.00034</v>
      </c>
      <c r="G32" s="25">
        <v>1000</v>
      </c>
      <c r="H32" s="7">
        <f>G32*1.02</f>
        <v>1020</v>
      </c>
      <c r="I32" s="7">
        <v>1040</v>
      </c>
      <c r="J32" s="1"/>
    </row>
    <row r="33" spans="1:10" x14ac:dyDescent="0.25">
      <c r="A33" s="99"/>
      <c r="B33" s="6" t="s">
        <v>34</v>
      </c>
      <c r="C33" s="25">
        <v>567</v>
      </c>
      <c r="D33" s="25">
        <v>567</v>
      </c>
      <c r="E33" s="25">
        <v>462.02</v>
      </c>
      <c r="F33" s="20">
        <f t="shared" si="1"/>
        <v>0.81485008818342153</v>
      </c>
      <c r="G33" s="25">
        <v>460</v>
      </c>
      <c r="H33" s="7">
        <v>470</v>
      </c>
      <c r="I33" s="7">
        <v>480</v>
      </c>
      <c r="J33" s="1"/>
    </row>
    <row r="34" spans="1:10" x14ac:dyDescent="0.25">
      <c r="A34" s="99"/>
      <c r="B34" s="46" t="s">
        <v>35</v>
      </c>
      <c r="C34" s="47">
        <f>SUM(C27:C33)</f>
        <v>57317</v>
      </c>
      <c r="D34" s="47">
        <f>SUM(D27:D33)</f>
        <v>52115</v>
      </c>
      <c r="E34" s="47">
        <f>SUM(E27:E33)</f>
        <v>48597.739999999991</v>
      </c>
      <c r="F34" s="48">
        <f t="shared" si="1"/>
        <v>0.93250964213758014</v>
      </c>
      <c r="G34" s="47">
        <f>SUM(G27:G33)</f>
        <v>54900</v>
      </c>
      <c r="H34" s="47">
        <f>SUM(H27:H33)</f>
        <v>56040</v>
      </c>
      <c r="I34" s="47">
        <f>SUM(I27:I33)</f>
        <v>57140</v>
      </c>
      <c r="J34" s="1"/>
    </row>
    <row r="35" spans="1:10" x14ac:dyDescent="0.25">
      <c r="A35" s="99"/>
      <c r="B35" s="6" t="s">
        <v>36</v>
      </c>
      <c r="C35" s="25">
        <v>2040160</v>
      </c>
      <c r="D35" s="25">
        <v>2158689</v>
      </c>
      <c r="E35" s="25">
        <v>1619018</v>
      </c>
      <c r="F35" s="20">
        <f t="shared" si="1"/>
        <v>0.75000057905515805</v>
      </c>
      <c r="G35" s="25">
        <v>2346500</v>
      </c>
      <c r="H35" s="7">
        <f t="shared" ref="H35:H40" si="2">G35*1.02</f>
        <v>2393430</v>
      </c>
      <c r="I35" s="7">
        <v>2441300</v>
      </c>
      <c r="J35" s="1"/>
    </row>
    <row r="36" spans="1:10" x14ac:dyDescent="0.25">
      <c r="A36" s="99"/>
      <c r="B36" s="6" t="s">
        <v>37</v>
      </c>
      <c r="C36" s="25">
        <v>0</v>
      </c>
      <c r="D36" s="25">
        <v>19693</v>
      </c>
      <c r="E36" s="25">
        <v>13128</v>
      </c>
      <c r="F36" s="20">
        <f t="shared" si="1"/>
        <v>0.66663281369014371</v>
      </c>
      <c r="G36" s="25">
        <v>16300</v>
      </c>
      <c r="H36" s="7">
        <f t="shared" si="2"/>
        <v>16626</v>
      </c>
      <c r="I36" s="7">
        <v>16700</v>
      </c>
      <c r="J36" s="1"/>
    </row>
    <row r="37" spans="1:10" x14ac:dyDescent="0.25">
      <c r="A37" s="99"/>
      <c r="B37" s="6" t="s">
        <v>38</v>
      </c>
      <c r="C37" s="25">
        <v>49185</v>
      </c>
      <c r="D37" s="25">
        <v>20727</v>
      </c>
      <c r="E37" s="25">
        <v>20727</v>
      </c>
      <c r="F37" s="20">
        <f t="shared" si="1"/>
        <v>1</v>
      </c>
      <c r="G37" s="25">
        <v>28000</v>
      </c>
      <c r="H37" s="7">
        <f t="shared" si="2"/>
        <v>28560</v>
      </c>
      <c r="I37" s="7">
        <v>28600</v>
      </c>
    </row>
    <row r="38" spans="1:10" x14ac:dyDescent="0.25">
      <c r="A38" s="99"/>
      <c r="B38" s="6" t="s">
        <v>39</v>
      </c>
      <c r="C38" s="25">
        <v>0</v>
      </c>
      <c r="D38" s="25">
        <v>40455</v>
      </c>
      <c r="E38" s="25">
        <v>24274</v>
      </c>
      <c r="F38" s="20">
        <f t="shared" si="1"/>
        <v>0.60002471882338404</v>
      </c>
      <c r="G38" s="25">
        <v>13500</v>
      </c>
      <c r="H38" s="7">
        <f t="shared" si="2"/>
        <v>13770</v>
      </c>
      <c r="I38" s="7">
        <v>14000</v>
      </c>
    </row>
    <row r="39" spans="1:10" x14ac:dyDescent="0.25">
      <c r="A39" s="99"/>
      <c r="B39" s="6" t="s">
        <v>40</v>
      </c>
      <c r="C39" s="25">
        <v>0</v>
      </c>
      <c r="D39" s="25">
        <v>28340</v>
      </c>
      <c r="E39" s="25">
        <v>28340</v>
      </c>
      <c r="F39" s="20">
        <f t="shared" si="1"/>
        <v>1</v>
      </c>
      <c r="G39" s="25">
        <v>57200</v>
      </c>
      <c r="H39" s="7">
        <f t="shared" si="2"/>
        <v>58344</v>
      </c>
      <c r="I39" s="7">
        <v>59500</v>
      </c>
    </row>
    <row r="40" spans="1:10" x14ac:dyDescent="0.25">
      <c r="A40" s="99"/>
      <c r="B40" s="49" t="s">
        <v>41</v>
      </c>
      <c r="C40" s="50">
        <v>0</v>
      </c>
      <c r="D40" s="50">
        <f>6889+15494+16690+10330</f>
        <v>49403</v>
      </c>
      <c r="E40" s="50">
        <f>16689.38+10330+15493.93+6560.99</f>
        <v>49074.299999999996</v>
      </c>
      <c r="F40" s="51">
        <f t="shared" si="1"/>
        <v>0.99334655790134196</v>
      </c>
      <c r="G40" s="50">
        <v>13000</v>
      </c>
      <c r="H40" s="52">
        <f t="shared" si="2"/>
        <v>13260</v>
      </c>
      <c r="I40" s="52">
        <v>13260</v>
      </c>
    </row>
    <row r="41" spans="1:10" x14ac:dyDescent="0.25">
      <c r="A41" s="99"/>
      <c r="B41" s="46" t="s">
        <v>42</v>
      </c>
      <c r="C41" s="53">
        <f>SUM(C35:C40)</f>
        <v>2089345</v>
      </c>
      <c r="D41" s="53">
        <f>SUM(D35:D40)</f>
        <v>2317307</v>
      </c>
      <c r="E41" s="53">
        <f>SUM(E35:E40)</f>
        <v>1754561.3</v>
      </c>
      <c r="F41" s="54">
        <f t="shared" si="1"/>
        <v>0.75715531002150338</v>
      </c>
      <c r="G41" s="53">
        <f>SUM(G35:G40)</f>
        <v>2474500</v>
      </c>
      <c r="H41" s="53">
        <f>SUM(H35:H40)</f>
        <v>2523990</v>
      </c>
      <c r="I41" s="53">
        <f>SUM(I35:I40)</f>
        <v>2573360</v>
      </c>
    </row>
    <row r="42" spans="1:10" x14ac:dyDescent="0.25">
      <c r="A42" s="99"/>
      <c r="B42" s="10" t="s">
        <v>43</v>
      </c>
      <c r="C42" s="11">
        <f>C41+C34</f>
        <v>2146662</v>
      </c>
      <c r="D42" s="11">
        <f>D41+D34</f>
        <v>2369422</v>
      </c>
      <c r="E42" s="11">
        <f>E41+E34</f>
        <v>1803159.04</v>
      </c>
      <c r="F42" s="55">
        <f t="shared" si="1"/>
        <v>0.76101219622338279</v>
      </c>
      <c r="G42" s="11">
        <f>G41+G34</f>
        <v>2529400</v>
      </c>
      <c r="H42" s="11">
        <f>H41+H34</f>
        <v>2580030</v>
      </c>
      <c r="I42" s="11">
        <f>I41+I34</f>
        <v>2630500</v>
      </c>
    </row>
    <row r="43" spans="1:10" x14ac:dyDescent="0.25">
      <c r="A43" s="99"/>
      <c r="B43" s="46"/>
      <c r="C43" s="7"/>
      <c r="D43" s="7"/>
      <c r="E43" s="7"/>
      <c r="F43" s="6"/>
      <c r="G43" s="6"/>
      <c r="H43" s="7">
        <f>G43*1.02</f>
        <v>0</v>
      </c>
      <c r="I43" s="7">
        <f>H43*1.02</f>
        <v>0</v>
      </c>
    </row>
    <row r="44" spans="1:10" x14ac:dyDescent="0.25">
      <c r="A44" s="99"/>
      <c r="B44" s="6" t="s">
        <v>44</v>
      </c>
      <c r="C44" s="56">
        <v>0</v>
      </c>
      <c r="D44" s="56">
        <v>7500</v>
      </c>
      <c r="E44" s="56">
        <v>15089.4</v>
      </c>
      <c r="F44" s="57">
        <f>E44/D44</f>
        <v>2.0119199999999999</v>
      </c>
      <c r="G44" s="56">
        <v>15000</v>
      </c>
      <c r="H44" s="7">
        <f>G44*1.02</f>
        <v>15300</v>
      </c>
      <c r="I44" s="7">
        <v>15000</v>
      </c>
    </row>
    <row r="45" spans="1:10" x14ac:dyDescent="0.25">
      <c r="A45" s="99"/>
      <c r="B45" s="6" t="s">
        <v>45</v>
      </c>
      <c r="C45" s="25">
        <v>46215</v>
      </c>
      <c r="D45" s="25">
        <v>46215</v>
      </c>
      <c r="E45" s="25">
        <v>47064.15</v>
      </c>
      <c r="F45" s="20">
        <f>E45/D45</f>
        <v>1.0183739045764362</v>
      </c>
      <c r="G45" s="25">
        <v>30000</v>
      </c>
      <c r="H45" s="7">
        <f>G45*1.02</f>
        <v>30600</v>
      </c>
      <c r="I45" s="7">
        <v>30000</v>
      </c>
    </row>
    <row r="46" spans="1:10" x14ac:dyDescent="0.25">
      <c r="A46" s="99"/>
      <c r="B46" s="6" t="s">
        <v>46</v>
      </c>
      <c r="C46" s="25">
        <v>0</v>
      </c>
      <c r="D46" s="25">
        <v>0</v>
      </c>
      <c r="E46" s="25">
        <v>8906.7800000000007</v>
      </c>
      <c r="F46" s="20"/>
      <c r="G46" s="25">
        <v>13000</v>
      </c>
      <c r="H46" s="7">
        <f>G46*1.02</f>
        <v>13260</v>
      </c>
      <c r="I46" s="7">
        <v>13000</v>
      </c>
    </row>
    <row r="47" spans="1:10" x14ac:dyDescent="0.25">
      <c r="A47" s="99"/>
      <c r="B47" s="6" t="s">
        <v>47</v>
      </c>
      <c r="C47" s="25">
        <v>60000</v>
      </c>
      <c r="D47" s="25">
        <v>60000</v>
      </c>
      <c r="E47" s="25">
        <v>17043.099999999999</v>
      </c>
      <c r="F47" s="20">
        <f>E47/D47</f>
        <v>0.28405166666666665</v>
      </c>
      <c r="G47" s="25">
        <v>65700</v>
      </c>
      <c r="H47" s="7">
        <v>67000</v>
      </c>
      <c r="I47" s="7">
        <v>67100</v>
      </c>
    </row>
    <row r="48" spans="1:10" x14ac:dyDescent="0.25">
      <c r="A48" s="99"/>
      <c r="B48" s="6" t="s">
        <v>48</v>
      </c>
      <c r="C48" s="25"/>
      <c r="D48" s="25">
        <v>0</v>
      </c>
      <c r="E48" s="25">
        <f>4985.36+879.76</f>
        <v>5865.12</v>
      </c>
      <c r="F48" s="20"/>
      <c r="G48" s="25">
        <v>36770</v>
      </c>
      <c r="H48" s="7">
        <v>37500</v>
      </c>
      <c r="I48" s="7">
        <v>38200</v>
      </c>
    </row>
    <row r="49" spans="1:9" x14ac:dyDescent="0.25">
      <c r="A49" s="99"/>
      <c r="B49" s="6" t="s">
        <v>49</v>
      </c>
      <c r="C49" s="25">
        <v>0</v>
      </c>
      <c r="D49" s="25">
        <v>17900</v>
      </c>
      <c r="E49" s="25">
        <v>17879.88</v>
      </c>
      <c r="F49" s="20">
        <f t="shared" ref="F49:F55" si="3">E49/D49</f>
        <v>0.99887597765363134</v>
      </c>
      <c r="G49" s="25">
        <v>63840</v>
      </c>
      <c r="H49" s="7">
        <v>63100</v>
      </c>
      <c r="I49" s="7">
        <v>60000</v>
      </c>
    </row>
    <row r="50" spans="1:9" x14ac:dyDescent="0.25">
      <c r="A50" s="99"/>
      <c r="B50" s="6" t="s">
        <v>50</v>
      </c>
      <c r="C50" s="25">
        <v>0</v>
      </c>
      <c r="D50" s="25">
        <v>15000</v>
      </c>
      <c r="E50" s="25">
        <f>441.96+2504.42+18222.45</f>
        <v>21168.83</v>
      </c>
      <c r="F50" s="20">
        <f t="shared" si="3"/>
        <v>1.4112553333333335</v>
      </c>
      <c r="G50" s="25">
        <v>3500</v>
      </c>
      <c r="H50" s="7">
        <v>0</v>
      </c>
      <c r="I50" s="7">
        <f>H50*1.02</f>
        <v>0</v>
      </c>
    </row>
    <row r="51" spans="1:9" x14ac:dyDescent="0.25">
      <c r="A51" s="99"/>
      <c r="B51" s="6" t="s">
        <v>51</v>
      </c>
      <c r="C51" s="25">
        <v>0</v>
      </c>
      <c r="D51" s="25">
        <v>33629</v>
      </c>
      <c r="E51" s="25">
        <f>28859.95+8420.23+1485.92</f>
        <v>38766.1</v>
      </c>
      <c r="F51" s="20">
        <f t="shared" si="3"/>
        <v>1.1527580362187397</v>
      </c>
      <c r="G51" s="25">
        <v>52800</v>
      </c>
      <c r="H51" s="7">
        <v>0</v>
      </c>
      <c r="I51" s="7">
        <f>H51*1.02</f>
        <v>0</v>
      </c>
    </row>
    <row r="52" spans="1:9" x14ac:dyDescent="0.25">
      <c r="A52" s="99"/>
      <c r="B52" s="6" t="s">
        <v>52</v>
      </c>
      <c r="C52" s="25">
        <v>0</v>
      </c>
      <c r="D52" s="25">
        <v>12800</v>
      </c>
      <c r="E52" s="25">
        <v>21033.38</v>
      </c>
      <c r="F52" s="20">
        <f t="shared" si="3"/>
        <v>1.6432328125</v>
      </c>
      <c r="G52" s="25"/>
      <c r="H52" s="7">
        <f>G52*1.02</f>
        <v>0</v>
      </c>
      <c r="I52" s="7">
        <f>H52*1.02</f>
        <v>0</v>
      </c>
    </row>
    <row r="53" spans="1:9" x14ac:dyDescent="0.25">
      <c r="A53" s="99"/>
      <c r="B53" s="6" t="s">
        <v>53</v>
      </c>
      <c r="C53" s="25">
        <v>0</v>
      </c>
      <c r="D53" s="25">
        <v>24000</v>
      </c>
      <c r="E53" s="25">
        <v>24000</v>
      </c>
      <c r="F53" s="20">
        <f t="shared" si="3"/>
        <v>1</v>
      </c>
      <c r="G53" s="25"/>
      <c r="H53" s="7">
        <f>G53*1.02</f>
        <v>0</v>
      </c>
      <c r="I53" s="7">
        <f>H53*1.02</f>
        <v>0</v>
      </c>
    </row>
    <row r="54" spans="1:9" x14ac:dyDescent="0.25">
      <c r="A54" s="99"/>
      <c r="B54" s="19" t="s">
        <v>54</v>
      </c>
      <c r="C54" s="25">
        <v>0</v>
      </c>
      <c r="D54" s="25">
        <v>2000</v>
      </c>
      <c r="E54" s="25">
        <v>20600</v>
      </c>
      <c r="F54" s="20">
        <f t="shared" si="3"/>
        <v>10.3</v>
      </c>
      <c r="G54" s="25">
        <v>10000</v>
      </c>
      <c r="H54" s="7">
        <v>25000</v>
      </c>
      <c r="I54" s="7">
        <v>20000</v>
      </c>
    </row>
    <row r="55" spans="1:9" x14ac:dyDescent="0.25">
      <c r="A55" s="99"/>
      <c r="B55" s="19" t="s">
        <v>55</v>
      </c>
      <c r="C55" s="25">
        <v>0</v>
      </c>
      <c r="D55" s="25">
        <v>20800</v>
      </c>
      <c r="E55" s="25">
        <v>21680.53</v>
      </c>
      <c r="F55" s="20">
        <f t="shared" si="3"/>
        <v>1.042333173076923</v>
      </c>
      <c r="G55" s="25">
        <v>20000</v>
      </c>
      <c r="H55" s="7">
        <f>G55*1.02</f>
        <v>20400</v>
      </c>
      <c r="I55" s="7">
        <v>20800</v>
      </c>
    </row>
    <row r="56" spans="1:9" x14ac:dyDescent="0.25">
      <c r="A56" s="99"/>
      <c r="B56" s="19" t="s">
        <v>56</v>
      </c>
      <c r="C56" s="25">
        <v>0</v>
      </c>
      <c r="D56" s="25">
        <v>0</v>
      </c>
      <c r="E56" s="25">
        <v>321.16000000000003</v>
      </c>
      <c r="F56" s="20"/>
      <c r="G56" s="25">
        <v>19700</v>
      </c>
      <c r="H56" s="7">
        <v>20100</v>
      </c>
      <c r="I56" s="7">
        <v>20500</v>
      </c>
    </row>
    <row r="57" spans="1:9" x14ac:dyDescent="0.25">
      <c r="A57" s="99"/>
      <c r="B57" s="19" t="s">
        <v>57</v>
      </c>
      <c r="C57" s="25">
        <v>2000</v>
      </c>
      <c r="D57" s="25">
        <v>2000</v>
      </c>
      <c r="E57" s="25">
        <v>0</v>
      </c>
      <c r="F57" s="20">
        <f>E57/D57</f>
        <v>0</v>
      </c>
      <c r="G57" s="25">
        <v>3000</v>
      </c>
      <c r="H57" s="7">
        <f>G57*1.02</f>
        <v>3060</v>
      </c>
      <c r="I57" s="7">
        <v>3150</v>
      </c>
    </row>
    <row r="58" spans="1:9" x14ac:dyDescent="0.25">
      <c r="A58" s="99"/>
      <c r="B58" s="19" t="s">
        <v>74</v>
      </c>
      <c r="C58" s="25">
        <v>0</v>
      </c>
      <c r="D58" s="25">
        <v>0</v>
      </c>
      <c r="E58" s="25">
        <v>39.19</v>
      </c>
      <c r="F58" s="20"/>
      <c r="G58" s="25">
        <v>13100</v>
      </c>
      <c r="H58" s="7">
        <v>0</v>
      </c>
      <c r="I58" s="7">
        <v>0</v>
      </c>
    </row>
    <row r="59" spans="1:9" x14ac:dyDescent="0.25">
      <c r="A59" s="99"/>
      <c r="B59" s="19" t="s">
        <v>73</v>
      </c>
      <c r="C59" s="25">
        <v>9250</v>
      </c>
      <c r="D59" s="25">
        <v>7105</v>
      </c>
      <c r="E59" s="25">
        <v>7104.78</v>
      </c>
      <c r="F59" s="20">
        <f t="shared" ref="F59:F65" si="4">E59/D59</f>
        <v>0.99996903589021813</v>
      </c>
      <c r="G59" s="25">
        <v>7000</v>
      </c>
      <c r="H59" s="7">
        <v>7200</v>
      </c>
      <c r="I59" s="7">
        <v>7200</v>
      </c>
    </row>
    <row r="60" spans="1:9" x14ac:dyDescent="0.25">
      <c r="A60" s="99"/>
      <c r="B60" s="19" t="s">
        <v>58</v>
      </c>
      <c r="C60" s="25">
        <v>0</v>
      </c>
      <c r="D60" s="25">
        <v>152640</v>
      </c>
      <c r="E60" s="25">
        <v>152640</v>
      </c>
      <c r="F60" s="20">
        <f t="shared" si="4"/>
        <v>1</v>
      </c>
      <c r="G60" s="25">
        <v>155000</v>
      </c>
      <c r="H60" s="7">
        <f>G60*1.02</f>
        <v>158100</v>
      </c>
      <c r="I60" s="7">
        <v>160000</v>
      </c>
    </row>
    <row r="61" spans="1:9" x14ac:dyDescent="0.25">
      <c r="A61" s="99"/>
      <c r="B61" s="58" t="s">
        <v>59</v>
      </c>
      <c r="C61" s="25">
        <f>SUM(C44:C60)</f>
        <v>117465</v>
      </c>
      <c r="D61" s="25">
        <f>SUM(D44:D60)</f>
        <v>401589</v>
      </c>
      <c r="E61" s="25">
        <f>SUM(E44:E60)</f>
        <v>419202.4</v>
      </c>
      <c r="F61" s="20">
        <f t="shared" si="4"/>
        <v>1.0438592690536843</v>
      </c>
      <c r="G61" s="47">
        <f>SUM(G44:G60)</f>
        <v>508410</v>
      </c>
      <c r="H61" s="47">
        <f>SUM(H44:H60)</f>
        <v>460620</v>
      </c>
      <c r="I61" s="47">
        <f>SUM(I44:I60)</f>
        <v>454950</v>
      </c>
    </row>
    <row r="62" spans="1:9" x14ac:dyDescent="0.25">
      <c r="A62" s="100"/>
      <c r="B62" s="58" t="s">
        <v>60</v>
      </c>
      <c r="C62" s="25">
        <f>C61+C42</f>
        <v>2264127</v>
      </c>
      <c r="D62" s="25">
        <f>D61+D42</f>
        <v>2771011</v>
      </c>
      <c r="E62" s="25">
        <f>E61+E42</f>
        <v>2222361.44</v>
      </c>
      <c r="F62" s="20">
        <f t="shared" si="4"/>
        <v>0.80200383181445323</v>
      </c>
      <c r="G62" s="47">
        <f>G61+G42</f>
        <v>3037810</v>
      </c>
      <c r="H62" s="47">
        <f>H61+H42</f>
        <v>3040650</v>
      </c>
      <c r="I62" s="47">
        <f>I61+I42</f>
        <v>3085450</v>
      </c>
    </row>
    <row r="63" spans="1:9" x14ac:dyDescent="0.25">
      <c r="A63" s="59">
        <v>310</v>
      </c>
      <c r="B63" s="60" t="s">
        <v>61</v>
      </c>
      <c r="C63" s="61">
        <f>C62+C26</f>
        <v>2274127</v>
      </c>
      <c r="D63" s="61">
        <f>D62+D26</f>
        <v>2773211</v>
      </c>
      <c r="E63" s="61">
        <f>E62+E26</f>
        <v>2224561.44</v>
      </c>
      <c r="F63" s="62">
        <f t="shared" si="4"/>
        <v>0.80216090301098619</v>
      </c>
      <c r="G63" s="61">
        <f>G62+G26</f>
        <v>3037810</v>
      </c>
      <c r="H63" s="61">
        <f>H62+H26</f>
        <v>3040650</v>
      </c>
      <c r="I63" s="61">
        <f>I62+I26</f>
        <v>3085450</v>
      </c>
    </row>
    <row r="64" spans="1:9" x14ac:dyDescent="0.25">
      <c r="A64" s="63">
        <v>322</v>
      </c>
      <c r="B64" s="64" t="s">
        <v>62</v>
      </c>
      <c r="C64" s="65">
        <f>1268000</f>
        <v>1268000</v>
      </c>
      <c r="D64" s="65">
        <f>541145</f>
        <v>541145</v>
      </c>
      <c r="E64" s="65">
        <v>541144.69999999995</v>
      </c>
      <c r="F64" s="66">
        <f t="shared" si="4"/>
        <v>0.99999944561993537</v>
      </c>
      <c r="G64" s="65">
        <f>1497260-13100</f>
        <v>1484160</v>
      </c>
      <c r="H64" s="65">
        <v>245000</v>
      </c>
      <c r="I64" s="65">
        <v>0</v>
      </c>
    </row>
    <row r="65" spans="1:9" ht="15.75" x14ac:dyDescent="0.25">
      <c r="A65" s="67">
        <v>3</v>
      </c>
      <c r="B65" s="42" t="s">
        <v>63</v>
      </c>
      <c r="C65" s="68">
        <f>C64+C63</f>
        <v>3542127</v>
      </c>
      <c r="D65" s="68">
        <f>D64+D63</f>
        <v>3314356</v>
      </c>
      <c r="E65" s="68">
        <f>E64+E63</f>
        <v>2765706.1399999997</v>
      </c>
      <c r="F65" s="69">
        <f t="shared" si="4"/>
        <v>0.83446260449993892</v>
      </c>
      <c r="G65" s="68">
        <f>G64+G63</f>
        <v>4521970</v>
      </c>
      <c r="H65" s="68">
        <f>H64+H63</f>
        <v>3285650</v>
      </c>
      <c r="I65" s="68">
        <f>I64+I63</f>
        <v>3085450</v>
      </c>
    </row>
    <row r="66" spans="1:9" ht="3" customHeight="1" x14ac:dyDescent="0.25">
      <c r="A66" s="70"/>
      <c r="B66" s="71"/>
      <c r="C66" s="72"/>
      <c r="D66" s="72"/>
      <c r="E66" s="72"/>
      <c r="F66" s="73"/>
      <c r="G66" s="72"/>
      <c r="H66" s="7"/>
      <c r="I66" s="7"/>
    </row>
    <row r="67" spans="1:9" hidden="1" x14ac:dyDescent="0.25">
      <c r="A67" s="6">
        <v>411</v>
      </c>
      <c r="B67" s="6" t="s">
        <v>64</v>
      </c>
      <c r="C67" s="25">
        <v>0</v>
      </c>
      <c r="D67" s="25">
        <v>22000</v>
      </c>
      <c r="E67" s="25">
        <v>22000</v>
      </c>
      <c r="F67" s="20">
        <f>E67/D67</f>
        <v>1</v>
      </c>
      <c r="G67" s="25">
        <v>0</v>
      </c>
      <c r="H67" s="7"/>
      <c r="I67" s="7"/>
    </row>
    <row r="68" spans="1:9" x14ac:dyDescent="0.25">
      <c r="A68" s="6">
        <v>453</v>
      </c>
      <c r="B68" s="6" t="s">
        <v>65</v>
      </c>
      <c r="C68" s="25">
        <v>10810</v>
      </c>
      <c r="D68" s="25">
        <v>175448</v>
      </c>
      <c r="E68" s="25">
        <v>175448.33</v>
      </c>
      <c r="F68" s="20">
        <f>E68/D68</f>
        <v>1.0000018808991837</v>
      </c>
      <c r="G68" s="25">
        <v>5000</v>
      </c>
      <c r="H68" s="7">
        <v>5000</v>
      </c>
      <c r="I68" s="7">
        <v>5000</v>
      </c>
    </row>
    <row r="69" spans="1:9" x14ac:dyDescent="0.25">
      <c r="A69" s="6">
        <v>453</v>
      </c>
      <c r="B69" s="6" t="s">
        <v>66</v>
      </c>
      <c r="C69" s="25"/>
      <c r="D69" s="25"/>
      <c r="E69" s="25"/>
      <c r="F69" s="20"/>
      <c r="G69" s="25">
        <v>18000</v>
      </c>
      <c r="H69" s="7"/>
      <c r="I69" s="7"/>
    </row>
    <row r="70" spans="1:9" x14ac:dyDescent="0.25">
      <c r="A70" s="6">
        <v>454</v>
      </c>
      <c r="B70" s="6" t="s">
        <v>67</v>
      </c>
      <c r="C70" s="25">
        <v>0</v>
      </c>
      <c r="D70" s="25">
        <v>0</v>
      </c>
      <c r="E70" s="25">
        <v>0</v>
      </c>
      <c r="F70" s="20">
        <v>0</v>
      </c>
      <c r="G70" s="25">
        <v>280000</v>
      </c>
      <c r="H70" s="7">
        <v>50000</v>
      </c>
      <c r="I70" s="7">
        <v>50000</v>
      </c>
    </row>
    <row r="71" spans="1:9" x14ac:dyDescent="0.25">
      <c r="A71" s="6">
        <v>513</v>
      </c>
      <c r="B71" s="6" t="s">
        <v>68</v>
      </c>
      <c r="C71" s="25"/>
      <c r="D71" s="25"/>
      <c r="E71" s="25"/>
      <c r="F71" s="20"/>
      <c r="G71" s="25">
        <v>1400000</v>
      </c>
      <c r="H71" s="7">
        <v>0</v>
      </c>
      <c r="I71" s="7">
        <v>0</v>
      </c>
    </row>
    <row r="72" spans="1:9" ht="15.75" x14ac:dyDescent="0.25">
      <c r="A72" s="74">
        <v>4</v>
      </c>
      <c r="B72" s="74" t="s">
        <v>69</v>
      </c>
      <c r="C72" s="75">
        <f>SUM(C67:C70)</f>
        <v>10810</v>
      </c>
      <c r="D72" s="75">
        <f>SUM(D67:D70)</f>
        <v>197448</v>
      </c>
      <c r="E72" s="75">
        <f>SUM(E67:E70)</f>
        <v>197448.33</v>
      </c>
      <c r="F72" s="76">
        <f>E72/D72</f>
        <v>1.0000016713261213</v>
      </c>
      <c r="G72" s="75">
        <f>SUM(G67:G71)</f>
        <v>1703000</v>
      </c>
      <c r="H72" s="75">
        <f>SUM(H67:H71)</f>
        <v>55000</v>
      </c>
      <c r="I72" s="75">
        <f>SUM(I67:I71)</f>
        <v>55000</v>
      </c>
    </row>
    <row r="73" spans="1:9" x14ac:dyDescent="0.25">
      <c r="H73" s="9"/>
      <c r="I73" s="9"/>
    </row>
    <row r="74" spans="1:9" ht="18.75" x14ac:dyDescent="0.3">
      <c r="A74" s="103" t="s">
        <v>70</v>
      </c>
      <c r="B74" s="104"/>
      <c r="C74" s="104"/>
      <c r="D74" s="104"/>
      <c r="E74" s="104"/>
      <c r="F74" s="104"/>
      <c r="G74" s="104"/>
      <c r="H74" s="104"/>
      <c r="I74" s="104"/>
    </row>
    <row r="75" spans="1:9" ht="36" customHeight="1" x14ac:dyDescent="0.25">
      <c r="A75" s="101" t="s">
        <v>71</v>
      </c>
      <c r="B75" s="102"/>
      <c r="C75" s="3" t="s">
        <v>0</v>
      </c>
      <c r="D75" s="3" t="s">
        <v>1</v>
      </c>
      <c r="E75" s="4" t="s">
        <v>2</v>
      </c>
      <c r="F75" s="4" t="s">
        <v>3</v>
      </c>
      <c r="G75" s="77">
        <v>2017</v>
      </c>
      <c r="H75" s="77">
        <v>2018</v>
      </c>
      <c r="I75" s="77">
        <v>2019</v>
      </c>
    </row>
    <row r="76" spans="1:9" x14ac:dyDescent="0.25">
      <c r="A76" s="90" t="s">
        <v>22</v>
      </c>
      <c r="B76" s="91"/>
      <c r="C76" s="78">
        <f>C63+C21</f>
        <v>6023210</v>
      </c>
      <c r="D76" s="78">
        <f>D63+D21</f>
        <v>6501197</v>
      </c>
      <c r="E76" s="78">
        <f>E63+E21</f>
        <v>5202523.21</v>
      </c>
      <c r="F76" s="79">
        <f>E76/D76</f>
        <v>0.80024081872922781</v>
      </c>
      <c r="G76" s="80">
        <f>G21+G63</f>
        <v>7562265</v>
      </c>
      <c r="H76" s="80">
        <f>H21+H63</f>
        <v>7571800</v>
      </c>
      <c r="I76" s="80">
        <f>I21+I63</f>
        <v>7665500</v>
      </c>
    </row>
    <row r="77" spans="1:9" x14ac:dyDescent="0.25">
      <c r="A77" s="92" t="s">
        <v>25</v>
      </c>
      <c r="B77" s="93"/>
      <c r="C77" s="81">
        <f>C64+C24</f>
        <v>1306000</v>
      </c>
      <c r="D77" s="81">
        <f>D64+D24</f>
        <v>579145</v>
      </c>
      <c r="E77" s="81">
        <f>E64+E24</f>
        <v>571755.40999999992</v>
      </c>
      <c r="F77" s="82">
        <f>E77/D77</f>
        <v>0.98724051835032667</v>
      </c>
      <c r="G77" s="83">
        <f>G64+G24</f>
        <v>1500160</v>
      </c>
      <c r="H77" s="83">
        <f>H64+H24</f>
        <v>256000</v>
      </c>
      <c r="I77" s="83">
        <f>I64+I24</f>
        <v>24000</v>
      </c>
    </row>
    <row r="78" spans="1:9" x14ac:dyDescent="0.25">
      <c r="A78" s="94" t="s">
        <v>72</v>
      </c>
      <c r="B78" s="95"/>
      <c r="C78" s="84">
        <f>C72</f>
        <v>10810</v>
      </c>
      <c r="D78" s="84">
        <f>D72</f>
        <v>197448</v>
      </c>
      <c r="E78" s="84">
        <f>E72</f>
        <v>197448.33</v>
      </c>
      <c r="F78" s="85">
        <f>E78/D78</f>
        <v>1.0000016713261213</v>
      </c>
      <c r="G78" s="86">
        <f>G72</f>
        <v>1703000</v>
      </c>
      <c r="H78" s="86">
        <f>H72</f>
        <v>55000</v>
      </c>
      <c r="I78" s="86">
        <f>I72</f>
        <v>55000</v>
      </c>
    </row>
    <row r="79" spans="1:9" ht="16.5" thickBot="1" x14ac:dyDescent="0.3">
      <c r="A79" s="96"/>
      <c r="B79" s="97"/>
      <c r="C79" s="87">
        <f>SUM(C76:C78)</f>
        <v>7340020</v>
      </c>
      <c r="D79" s="87">
        <f>SUM(D76:D78)</f>
        <v>7277790</v>
      </c>
      <c r="E79" s="87">
        <f>SUM(E76:E78)</f>
        <v>5971726.9500000002</v>
      </c>
      <c r="F79" s="88">
        <f>E79/D79</f>
        <v>0.82054125634292829</v>
      </c>
      <c r="G79" s="89">
        <f>SUM(G76:G78)</f>
        <v>10765425</v>
      </c>
      <c r="H79" s="89">
        <f>SUM(H76:H78)</f>
        <v>7882800</v>
      </c>
      <c r="I79" s="89">
        <f>SUM(I76:I78)</f>
        <v>7744500</v>
      </c>
    </row>
  </sheetData>
  <mergeCells count="7">
    <mergeCell ref="A76:B76"/>
    <mergeCell ref="A77:B77"/>
    <mergeCell ref="A78:B78"/>
    <mergeCell ref="A79:B79"/>
    <mergeCell ref="A27:A62"/>
    <mergeCell ref="A75:B75"/>
    <mergeCell ref="A74:I74"/>
  </mergeCells>
  <pageMargins left="0" right="0" top="0.15748031496062992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Príjem 2018-2020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MÁGYELOVÁ Andrea</cp:lastModifiedBy>
  <cp:lastPrinted>2017-12-06T11:23:27Z</cp:lastPrinted>
  <dcterms:created xsi:type="dcterms:W3CDTF">2017-11-25T22:03:48Z</dcterms:created>
  <dcterms:modified xsi:type="dcterms:W3CDTF">2017-12-06T11:23:29Z</dcterms:modified>
</cp:coreProperties>
</file>