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70863\Documents\Rozpočet 2020\Príprava\Posledná príprava\Posledná príprava\"/>
    </mc:Choice>
  </mc:AlternateContent>
  <bookViews>
    <workbookView xWindow="0" yWindow="0" windowWidth="28800" windowHeight="11535"/>
  </bookViews>
  <sheets>
    <sheet name="Príjem 2020-20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E80" i="1" s="1"/>
  <c r="D74" i="1"/>
  <c r="D80" i="1" s="1"/>
  <c r="C74" i="1"/>
  <c r="C80" i="1" s="1"/>
  <c r="C67" i="1"/>
  <c r="E64" i="1"/>
  <c r="D64" i="1"/>
  <c r="C59" i="1"/>
  <c r="C64" i="1" s="1"/>
  <c r="D47" i="1"/>
  <c r="D48" i="1" s="1"/>
  <c r="D65" i="1" s="1"/>
  <c r="D66" i="1" s="1"/>
  <c r="D68" i="1" s="1"/>
  <c r="E46" i="1"/>
  <c r="E47" i="1" s="1"/>
  <c r="D46" i="1"/>
  <c r="C46" i="1"/>
  <c r="C47" i="1" s="1"/>
  <c r="E40" i="1"/>
  <c r="D40" i="1"/>
  <c r="C40" i="1"/>
  <c r="E30" i="1"/>
  <c r="E79" i="1" s="1"/>
  <c r="D30" i="1"/>
  <c r="D79" i="1" s="1"/>
  <c r="C30" i="1"/>
  <c r="E26" i="1"/>
  <c r="D26" i="1"/>
  <c r="C26" i="1"/>
  <c r="C17" i="1"/>
  <c r="E14" i="1"/>
  <c r="E21" i="1" s="1"/>
  <c r="D14" i="1"/>
  <c r="D21" i="1" s="1"/>
  <c r="C14" i="1"/>
  <c r="C10" i="1"/>
  <c r="E8" i="1"/>
  <c r="E10" i="1" s="1"/>
  <c r="D8" i="1"/>
  <c r="D10" i="1" s="1"/>
  <c r="C8" i="1"/>
  <c r="E6" i="1"/>
  <c r="D6" i="1"/>
  <c r="C6" i="1"/>
  <c r="C48" i="1" l="1"/>
  <c r="E31" i="1"/>
  <c r="C65" i="1"/>
  <c r="C66" i="1" s="1"/>
  <c r="E48" i="1"/>
  <c r="E65" i="1" s="1"/>
  <c r="E66" i="1" s="1"/>
  <c r="E68" i="1" s="1"/>
  <c r="C21" i="1"/>
  <c r="C31" i="1" s="1"/>
  <c r="D31" i="1"/>
  <c r="D27" i="1"/>
  <c r="D78" i="1" s="1"/>
  <c r="D81" i="1" s="1"/>
  <c r="C68" i="1"/>
  <c r="E27" i="1"/>
  <c r="C79" i="1"/>
  <c r="E78" i="1" l="1"/>
  <c r="E81" i="1" s="1"/>
  <c r="C27" i="1"/>
  <c r="C78" i="1" s="1"/>
  <c r="C81" i="1" s="1"/>
</calcChain>
</file>

<file path=xl/sharedStrings.xml><?xml version="1.0" encoding="utf-8"?>
<sst xmlns="http://schemas.openxmlformats.org/spreadsheetml/2006/main" count="76" uniqueCount="74">
  <si>
    <t>DPFO</t>
  </si>
  <si>
    <t>Daň z nehnuteľností</t>
  </si>
  <si>
    <t>Dane za špecifické služby</t>
  </si>
  <si>
    <t>Daňové príjmy</t>
  </si>
  <si>
    <t>Príjmy z podnikania (Filbyt+urbariát)</t>
  </si>
  <si>
    <t>Príjmy z vlastníctva majetku</t>
  </si>
  <si>
    <t>Príjmy z vlastníctva majetku - školstvo</t>
  </si>
  <si>
    <t>Príjmy z podnikania a vlastníctva majetku</t>
  </si>
  <si>
    <t xml:space="preserve">Administratívne poplatky </t>
  </si>
  <si>
    <t>Pokuty, penále a iné sankcie</t>
  </si>
  <si>
    <t>Poplatky z predaja služieb (rozhlas+uloženie vedenia+SPOcÚ+vlastné RO)</t>
  </si>
  <si>
    <t>Poplatky z predaja služieb-školstvo-MŠ</t>
  </si>
  <si>
    <t>Za stravné-potraviny ŠJ pri MŠ</t>
  </si>
  <si>
    <t>Za stravné-réžia ŠJ pri MŠ</t>
  </si>
  <si>
    <t>Poplatky z predaja služieb-školstvo-ŠKD+ZUŠ</t>
  </si>
  <si>
    <t>Za stravné-potraviny - ŠJ pri ZŠ</t>
  </si>
  <si>
    <t>Za stravné-réžia - ŠJ pri ZŠ</t>
  </si>
  <si>
    <t>Ďalšie adm.pop.(znečisťovanie ŽP)</t>
  </si>
  <si>
    <t>Administratívne a iné poplatky a platby</t>
  </si>
  <si>
    <t>Úroky z tuzemských vkladov</t>
  </si>
  <si>
    <t>Vrátenie neoprávnene použ.FP</t>
  </si>
  <si>
    <t>Dobropisy - školy</t>
  </si>
  <si>
    <t>Iné príjmy (hazardné hry, dobropisy,ref.)</t>
  </si>
  <si>
    <t>Iné nedaňové príjmy</t>
  </si>
  <si>
    <t>Bežné príjmy</t>
  </si>
  <si>
    <t>Predaj kapitálových aktív</t>
  </si>
  <si>
    <t>Predaj pozemkov</t>
  </si>
  <si>
    <t>Kapitálové príjmy</t>
  </si>
  <si>
    <t>Nedaňové príjmy (bežné+kapitálové)</t>
  </si>
  <si>
    <t>Granty - DHZ</t>
  </si>
  <si>
    <t>REGOB</t>
  </si>
  <si>
    <t>Matrika</t>
  </si>
  <si>
    <t>Školský úrad</t>
  </si>
  <si>
    <t>Stavebný úrad</t>
  </si>
  <si>
    <t>Register adries</t>
  </si>
  <si>
    <t>ŽP</t>
  </si>
  <si>
    <t>Doprava a miestne komunikácie</t>
  </si>
  <si>
    <t>PVŠS bez školstva</t>
  </si>
  <si>
    <t>Školstvo - PVŠS</t>
  </si>
  <si>
    <t xml:space="preserve">MŠ - VVČ </t>
  </si>
  <si>
    <t>Dopravné</t>
  </si>
  <si>
    <t>Vzdelávacie poukazy</t>
  </si>
  <si>
    <t>Vzdelávanie detí zo SZP</t>
  </si>
  <si>
    <t>Ostatné (učebnice,LK,ŠVP,odchodné)</t>
  </si>
  <si>
    <t>PVŠS - školstvo</t>
  </si>
  <si>
    <t>312012 PVŠS - spolu</t>
  </si>
  <si>
    <t>Školské potreby</t>
  </si>
  <si>
    <t>Stravovanie</t>
  </si>
  <si>
    <t>Osobitný príjemca+strava</t>
  </si>
  <si>
    <t>TSP</t>
  </si>
  <si>
    <t>KC</t>
  </si>
  <si>
    <t>MOPS</t>
  </si>
  <si>
    <t>NP Cesta na trh práce</t>
  </si>
  <si>
    <t>Regionálny príspevok AP</t>
  </si>
  <si>
    <t>AČ</t>
  </si>
  <si>
    <t>Projekty OP ĽZ - školy</t>
  </si>
  <si>
    <t>Erasmus MŠ Daxnerova</t>
  </si>
  <si>
    <t>Interreg - TAPE CCP</t>
  </si>
  <si>
    <t>Voľby</t>
  </si>
  <si>
    <t>Bežný transfer - Nezábudka n.o.</t>
  </si>
  <si>
    <t>312001 transfery ŠR - spolu bez PVŠS</t>
  </si>
  <si>
    <t>312 Transfery v rámci VS - spolu</t>
  </si>
  <si>
    <t>Tuzemské bežné granty a transfery</t>
  </si>
  <si>
    <t>Kapitálové transfery</t>
  </si>
  <si>
    <t>Granty a transfery SPOLU</t>
  </si>
  <si>
    <t>Splátky poskyt. úverov a pôžičiek</t>
  </si>
  <si>
    <t>Zostatok prostriedkov z min.r.-školstvo</t>
  </si>
  <si>
    <t>Prevod z rezervného fondu</t>
  </si>
  <si>
    <t>Tuzemské úvery -preklenovací Interreg</t>
  </si>
  <si>
    <t>Finančné operácie spolu</t>
  </si>
  <si>
    <t>PRÍJMY spolu</t>
  </si>
  <si>
    <t>Druh rozpočtu</t>
  </si>
  <si>
    <t>Finančné operácie</t>
  </si>
  <si>
    <t>Príjmy rozpočtu 2020-2022 - Návrh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</si>
</sst>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/>
    <xf numFmtId="4" fontId="0" fillId="0" borderId="2" xfId="0" applyNumberFormat="1" applyBorder="1"/>
    <xf numFmtId="4" fontId="0" fillId="0" borderId="0" xfId="0" applyNumberFormat="1" applyBorder="1"/>
    <xf numFmtId="0" fontId="3" fillId="0" borderId="2" xfId="0" applyFont="1" applyBorder="1"/>
    <xf numFmtId="4" fontId="3" fillId="0" borderId="2" xfId="0" applyNumberFormat="1" applyFont="1" applyBorder="1"/>
    <xf numFmtId="0" fontId="4" fillId="0" borderId="2" xfId="0" applyFont="1" applyBorder="1" applyAlignment="1">
      <alignment wrapText="1"/>
    </xf>
    <xf numFmtId="4" fontId="0" fillId="0" borderId="2" xfId="0" applyNumberFormat="1" applyFill="1" applyBorder="1"/>
    <xf numFmtId="0" fontId="3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/>
    </xf>
    <xf numFmtId="0" fontId="0" fillId="0" borderId="2" xfId="0" applyFill="1" applyBorder="1"/>
    <xf numFmtId="0" fontId="2" fillId="0" borderId="2" xfId="0" applyFont="1" applyFill="1" applyBorder="1" applyAlignment="1">
      <alignment wrapText="1"/>
    </xf>
    <xf numFmtId="4" fontId="0" fillId="0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0" xfId="0" applyBorder="1" applyAlignment="1"/>
    <xf numFmtId="0" fontId="2" fillId="0" borderId="2" xfId="0" applyFont="1" applyFill="1" applyBorder="1"/>
    <xf numFmtId="0" fontId="0" fillId="0" borderId="3" xfId="0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/>
    <xf numFmtId="4" fontId="6" fillId="2" borderId="2" xfId="0" applyNumberFormat="1" applyFont="1" applyFill="1" applyBorder="1"/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3" fillId="3" borderId="2" xfId="0" applyFont="1" applyFill="1" applyBorder="1"/>
    <xf numFmtId="4" fontId="3" fillId="3" borderId="2" xfId="0" applyNumberFormat="1" applyFont="1" applyFill="1" applyBorder="1"/>
    <xf numFmtId="0" fontId="7" fillId="0" borderId="2" xfId="0" applyFont="1" applyBorder="1"/>
    <xf numFmtId="0" fontId="8" fillId="0" borderId="2" xfId="0" applyFont="1" applyBorder="1"/>
    <xf numFmtId="4" fontId="7" fillId="0" borderId="2" xfId="0" applyNumberFormat="1" applyFont="1" applyBorder="1"/>
    <xf numFmtId="0" fontId="9" fillId="0" borderId="2" xfId="0" applyFont="1" applyBorder="1"/>
    <xf numFmtId="4" fontId="9" fillId="0" borderId="2" xfId="0" applyNumberFormat="1" applyFont="1" applyFill="1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" fontId="9" fillId="0" borderId="2" xfId="0" applyNumberFormat="1" applyFont="1" applyBorder="1"/>
    <xf numFmtId="4" fontId="0" fillId="0" borderId="4" xfId="0" applyNumberFormat="1" applyFill="1" applyBorder="1" applyAlignment="1">
      <alignment vertical="center"/>
    </xf>
    <xf numFmtId="0" fontId="10" fillId="0" borderId="2" xfId="0" applyFont="1" applyBorder="1"/>
    <xf numFmtId="0" fontId="3" fillId="2" borderId="2" xfId="0" applyFont="1" applyFill="1" applyBorder="1" applyAlignment="1">
      <alignment horizontal="center" vertical="center"/>
    </xf>
    <xf numFmtId="0" fontId="11" fillId="2" borderId="2" xfId="0" applyFont="1" applyFill="1" applyBorder="1"/>
    <xf numFmtId="4" fontId="1" fillId="2" borderId="2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11" fillId="3" borderId="2" xfId="0" applyFont="1" applyFill="1" applyBorder="1"/>
    <xf numFmtId="4" fontId="1" fillId="3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Border="1"/>
    <xf numFmtId="4" fontId="0" fillId="0" borderId="0" xfId="0" applyNumberFormat="1" applyFill="1" applyBorder="1" applyAlignment="1">
      <alignment vertical="center"/>
    </xf>
    <xf numFmtId="0" fontId="7" fillId="4" borderId="2" xfId="0" applyFont="1" applyFill="1" applyBorder="1"/>
    <xf numFmtId="4" fontId="7" fillId="4" borderId="2" xfId="0" applyNumberFormat="1" applyFont="1" applyFill="1" applyBorder="1"/>
    <xf numFmtId="0" fontId="2" fillId="0" borderId="8" xfId="0" applyFont="1" applyBorder="1" applyAlignment="1">
      <alignment horizontal="center" vertical="center"/>
    </xf>
    <xf numFmtId="4" fontId="0" fillId="2" borderId="9" xfId="0" applyNumberFormat="1" applyFill="1" applyBorder="1"/>
    <xf numFmtId="4" fontId="0" fillId="3" borderId="9" xfId="0" applyNumberFormat="1" applyFill="1" applyBorder="1"/>
    <xf numFmtId="4" fontId="0" fillId="4" borderId="9" xfId="0" applyNumberFormat="1" applyFill="1" applyBorder="1"/>
    <xf numFmtId="4" fontId="7" fillId="0" borderId="12" xfId="0" applyNumberFormat="1" applyFont="1" applyBorder="1"/>
    <xf numFmtId="0" fontId="7" fillId="0" borderId="0" xfId="0" applyFont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topLeftCell="A55" workbookViewId="0">
      <selection activeCell="C73" sqref="C73"/>
    </sheetView>
  </sheetViews>
  <sheetFormatPr defaultRowHeight="15" x14ac:dyDescent="0.25"/>
  <cols>
    <col min="1" max="1" width="5.85546875" customWidth="1"/>
    <col min="2" max="2" width="53.28515625" customWidth="1"/>
    <col min="3" max="3" width="21.7109375" customWidth="1"/>
    <col min="4" max="4" width="20.7109375" customWidth="1"/>
    <col min="5" max="5" width="23.42578125" customWidth="1"/>
  </cols>
  <sheetData>
    <row r="1" spans="1:6" ht="15" customHeight="1" x14ac:dyDescent="0.25">
      <c r="A1" s="62" t="s">
        <v>73</v>
      </c>
      <c r="B1" s="62"/>
      <c r="C1" s="62"/>
      <c r="D1" s="62"/>
      <c r="E1" s="62"/>
      <c r="F1" s="2"/>
    </row>
    <row r="2" spans="1:6" x14ac:dyDescent="0.25">
      <c r="C2" s="3">
        <v>2020</v>
      </c>
      <c r="D2" s="3">
        <v>2021</v>
      </c>
      <c r="E2" s="3">
        <v>2022</v>
      </c>
      <c r="F2" s="4"/>
    </row>
    <row r="3" spans="1:6" x14ac:dyDescent="0.25">
      <c r="A3" s="5">
        <v>111</v>
      </c>
      <c r="B3" s="5" t="s">
        <v>0</v>
      </c>
      <c r="C3" s="6">
        <v>4413820</v>
      </c>
      <c r="D3" s="6">
        <v>4618820</v>
      </c>
      <c r="E3" s="6">
        <v>4903955</v>
      </c>
      <c r="F3" s="7"/>
    </row>
    <row r="4" spans="1:6" x14ac:dyDescent="0.25">
      <c r="A4" s="5">
        <v>121</v>
      </c>
      <c r="B4" s="5" t="s">
        <v>1</v>
      </c>
      <c r="C4" s="6">
        <v>355000</v>
      </c>
      <c r="D4" s="6">
        <v>363600</v>
      </c>
      <c r="E4" s="6">
        <v>372000</v>
      </c>
      <c r="F4" s="1"/>
    </row>
    <row r="5" spans="1:6" x14ac:dyDescent="0.25">
      <c r="A5" s="5">
        <v>133</v>
      </c>
      <c r="B5" s="5" t="s">
        <v>2</v>
      </c>
      <c r="C5" s="6">
        <v>250000</v>
      </c>
      <c r="D5" s="6">
        <v>240500</v>
      </c>
      <c r="E5" s="6">
        <v>244500</v>
      </c>
      <c r="F5" s="1"/>
    </row>
    <row r="6" spans="1:6" x14ac:dyDescent="0.25">
      <c r="A6" s="8">
        <v>100</v>
      </c>
      <c r="B6" s="8" t="s">
        <v>3</v>
      </c>
      <c r="C6" s="9">
        <f>SUM(C3:C5)</f>
        <v>5018820</v>
      </c>
      <c r="D6" s="9">
        <f>SUM(D3:D5)</f>
        <v>5222920</v>
      </c>
      <c r="E6" s="9">
        <f>SUM(E3:E5)</f>
        <v>5520455</v>
      </c>
      <c r="F6" s="1"/>
    </row>
    <row r="7" spans="1:6" ht="14.25" customHeight="1" x14ac:dyDescent="0.25">
      <c r="A7" s="5">
        <v>211</v>
      </c>
      <c r="B7" s="10" t="s">
        <v>4</v>
      </c>
      <c r="C7" s="11">
        <v>1900</v>
      </c>
      <c r="D7" s="6">
        <v>1900</v>
      </c>
      <c r="E7" s="6">
        <v>2000</v>
      </c>
      <c r="F7" s="1"/>
    </row>
    <row r="8" spans="1:6" x14ac:dyDescent="0.25">
      <c r="A8" s="5">
        <v>212</v>
      </c>
      <c r="B8" s="5" t="s">
        <v>5</v>
      </c>
      <c r="C8" s="11">
        <f>22800+66500+20000</f>
        <v>109300</v>
      </c>
      <c r="D8" s="6">
        <f>77500+20640</f>
        <v>98140</v>
      </c>
      <c r="E8" s="6">
        <f>79000+20640</f>
        <v>99640</v>
      </c>
      <c r="F8" s="1"/>
    </row>
    <row r="9" spans="1:6" x14ac:dyDescent="0.25">
      <c r="A9" s="5">
        <v>212</v>
      </c>
      <c r="B9" s="5" t="s">
        <v>6</v>
      </c>
      <c r="C9" s="11">
        <v>8398</v>
      </c>
      <c r="D9" s="6">
        <v>7500</v>
      </c>
      <c r="E9" s="6">
        <v>7500</v>
      </c>
      <c r="F9" s="1"/>
    </row>
    <row r="10" spans="1:6" ht="29.25" customHeight="1" x14ac:dyDescent="0.25">
      <c r="A10" s="12">
        <v>210</v>
      </c>
      <c r="B10" s="13" t="s">
        <v>7</v>
      </c>
      <c r="C10" s="14">
        <f>C8+C7+C9</f>
        <v>119598</v>
      </c>
      <c r="D10" s="14">
        <f>D8+D7+D9</f>
        <v>107540</v>
      </c>
      <c r="E10" s="14">
        <f>E8+E7+E9</f>
        <v>109140</v>
      </c>
      <c r="F10" s="1"/>
    </row>
    <row r="11" spans="1:6" x14ac:dyDescent="0.25">
      <c r="A11" s="15">
        <v>221</v>
      </c>
      <c r="B11" s="15" t="s">
        <v>8</v>
      </c>
      <c r="C11" s="11">
        <v>127000</v>
      </c>
      <c r="D11" s="6">
        <v>107500</v>
      </c>
      <c r="E11" s="6">
        <v>108000</v>
      </c>
      <c r="F11" s="1"/>
    </row>
    <row r="12" spans="1:6" x14ac:dyDescent="0.25">
      <c r="A12" s="15">
        <v>222</v>
      </c>
      <c r="B12" s="15" t="s">
        <v>9</v>
      </c>
      <c r="C12" s="11">
        <v>2500</v>
      </c>
      <c r="D12" s="6">
        <v>3000</v>
      </c>
      <c r="E12" s="6">
        <v>3000</v>
      </c>
      <c r="F12" s="1"/>
    </row>
    <row r="13" spans="1:6" ht="24.75" x14ac:dyDescent="0.25">
      <c r="A13" s="15">
        <v>223</v>
      </c>
      <c r="B13" s="16" t="s">
        <v>10</v>
      </c>
      <c r="C13" s="17">
        <v>40200</v>
      </c>
      <c r="D13" s="18">
        <v>23000</v>
      </c>
      <c r="E13" s="18">
        <v>23000</v>
      </c>
      <c r="F13" s="19"/>
    </row>
    <row r="14" spans="1:6" x14ac:dyDescent="0.25">
      <c r="A14" s="15">
        <v>223</v>
      </c>
      <c r="B14" s="20" t="s">
        <v>11</v>
      </c>
      <c r="C14" s="11">
        <f>6000+6100</f>
        <v>12100</v>
      </c>
      <c r="D14" s="11">
        <f>6000+6100</f>
        <v>12100</v>
      </c>
      <c r="E14" s="11">
        <f>6000+6100</f>
        <v>12100</v>
      </c>
      <c r="F14" s="2"/>
    </row>
    <row r="15" spans="1:6" x14ac:dyDescent="0.25">
      <c r="A15" s="15">
        <v>223</v>
      </c>
      <c r="B15" s="20" t="s">
        <v>12</v>
      </c>
      <c r="C15" s="11">
        <v>64000</v>
      </c>
      <c r="D15" s="11">
        <v>64000</v>
      </c>
      <c r="E15" s="11">
        <v>64000</v>
      </c>
      <c r="F15" s="2"/>
    </row>
    <row r="16" spans="1:6" x14ac:dyDescent="0.25">
      <c r="A16" s="15">
        <v>223</v>
      </c>
      <c r="B16" s="20" t="s">
        <v>13</v>
      </c>
      <c r="C16" s="11">
        <v>11020</v>
      </c>
      <c r="D16" s="11">
        <v>11020</v>
      </c>
      <c r="E16" s="11">
        <v>11020</v>
      </c>
      <c r="F16" s="2"/>
    </row>
    <row r="17" spans="1:6" x14ac:dyDescent="0.25">
      <c r="A17" s="15">
        <v>223</v>
      </c>
      <c r="B17" s="20" t="s">
        <v>14</v>
      </c>
      <c r="C17" s="11">
        <f>15400+15500</f>
        <v>30900</v>
      </c>
      <c r="D17" s="11">
        <v>31000</v>
      </c>
      <c r="E17" s="11">
        <v>31000</v>
      </c>
      <c r="F17" s="2"/>
    </row>
    <row r="18" spans="1:6" x14ac:dyDescent="0.25">
      <c r="A18" s="15">
        <v>223</v>
      </c>
      <c r="B18" s="20" t="s">
        <v>15</v>
      </c>
      <c r="C18" s="11">
        <v>164000</v>
      </c>
      <c r="D18" s="11">
        <v>164000</v>
      </c>
      <c r="E18" s="11">
        <v>164000</v>
      </c>
      <c r="F18" s="2"/>
    </row>
    <row r="19" spans="1:6" x14ac:dyDescent="0.25">
      <c r="A19" s="15">
        <v>223</v>
      </c>
      <c r="B19" s="20" t="s">
        <v>16</v>
      </c>
      <c r="C19" s="11">
        <v>29600</v>
      </c>
      <c r="D19" s="11">
        <v>29600</v>
      </c>
      <c r="E19" s="11">
        <v>29600</v>
      </c>
      <c r="F19" s="2"/>
    </row>
    <row r="20" spans="1:6" ht="15.75" customHeight="1" x14ac:dyDescent="0.25">
      <c r="A20" s="21">
        <v>229</v>
      </c>
      <c r="B20" s="22" t="s">
        <v>17</v>
      </c>
      <c r="C20" s="17">
        <v>1800</v>
      </c>
      <c r="D20" s="6">
        <v>1800</v>
      </c>
      <c r="E20" s="6">
        <v>1800</v>
      </c>
      <c r="F20" s="4"/>
    </row>
    <row r="21" spans="1:6" x14ac:dyDescent="0.25">
      <c r="A21" s="23">
        <v>220</v>
      </c>
      <c r="B21" s="24" t="s">
        <v>18</v>
      </c>
      <c r="C21" s="25">
        <f>SUM(C11:C20)</f>
        <v>483120</v>
      </c>
      <c r="D21" s="25">
        <f>SUM(D11:D20)</f>
        <v>447020</v>
      </c>
      <c r="E21" s="25">
        <f>SUM(E11:E20)</f>
        <v>447520</v>
      </c>
      <c r="F21" s="26"/>
    </row>
    <row r="22" spans="1:6" x14ac:dyDescent="0.25">
      <c r="A22" s="23">
        <v>242</v>
      </c>
      <c r="B22" s="27" t="s">
        <v>19</v>
      </c>
      <c r="C22" s="25">
        <v>200.27</v>
      </c>
      <c r="D22" s="9">
        <v>100</v>
      </c>
      <c r="E22" s="9">
        <v>100</v>
      </c>
      <c r="F22" s="26"/>
    </row>
    <row r="23" spans="1:6" x14ac:dyDescent="0.25">
      <c r="A23" s="15">
        <v>291</v>
      </c>
      <c r="B23" s="15" t="s">
        <v>20</v>
      </c>
      <c r="C23" s="11">
        <v>600</v>
      </c>
      <c r="D23" s="6">
        <v>600</v>
      </c>
      <c r="E23" s="6">
        <v>600</v>
      </c>
      <c r="F23" s="26"/>
    </row>
    <row r="24" spans="1:6" x14ac:dyDescent="0.25">
      <c r="A24" s="15">
        <v>292</v>
      </c>
      <c r="B24" s="15" t="s">
        <v>21</v>
      </c>
      <c r="C24" s="11">
        <v>4794</v>
      </c>
      <c r="D24" s="6"/>
      <c r="E24" s="6"/>
      <c r="F24" s="26"/>
    </row>
    <row r="25" spans="1:6" x14ac:dyDescent="0.25">
      <c r="A25" s="15">
        <v>292</v>
      </c>
      <c r="B25" s="15" t="s">
        <v>22</v>
      </c>
      <c r="C25" s="11">
        <v>2800</v>
      </c>
      <c r="D25" s="6">
        <v>2850</v>
      </c>
      <c r="E25" s="6">
        <v>2900</v>
      </c>
      <c r="F25" s="26"/>
    </row>
    <row r="26" spans="1:6" x14ac:dyDescent="0.25">
      <c r="A26" s="23">
        <v>290</v>
      </c>
      <c r="B26" s="27" t="s">
        <v>23</v>
      </c>
      <c r="C26" s="25">
        <f>SUM(C23:C25)</f>
        <v>8194</v>
      </c>
      <c r="D26" s="25">
        <f>D25+D23</f>
        <v>3450</v>
      </c>
      <c r="E26" s="25">
        <f>E25+E23</f>
        <v>3500</v>
      </c>
      <c r="F26" s="26"/>
    </row>
    <row r="27" spans="1:6" ht="15.75" x14ac:dyDescent="0.25">
      <c r="A27" s="28"/>
      <c r="B27" s="28" t="s">
        <v>24</v>
      </c>
      <c r="C27" s="29">
        <f>C6+C10+C21+C22+C26</f>
        <v>5629932.2699999996</v>
      </c>
      <c r="D27" s="29">
        <f t="shared" ref="D27:E27" si="0">D6+D10+D21+D22+D26</f>
        <v>5781030</v>
      </c>
      <c r="E27" s="29">
        <f t="shared" si="0"/>
        <v>6080715</v>
      </c>
      <c r="F27" s="1"/>
    </row>
    <row r="28" spans="1:6" x14ac:dyDescent="0.25">
      <c r="A28" s="30">
        <v>231</v>
      </c>
      <c r="B28" s="31" t="s">
        <v>25</v>
      </c>
      <c r="C28" s="17">
        <v>8300</v>
      </c>
      <c r="D28" s="6">
        <v>8500</v>
      </c>
      <c r="E28" s="6">
        <v>8500</v>
      </c>
      <c r="F28" s="1"/>
    </row>
    <row r="29" spans="1:6" x14ac:dyDescent="0.25">
      <c r="A29" s="30">
        <v>233</v>
      </c>
      <c r="B29" s="31" t="s">
        <v>26</v>
      </c>
      <c r="C29" s="17">
        <v>5000</v>
      </c>
      <c r="D29" s="6">
        <v>1000</v>
      </c>
      <c r="E29" s="6">
        <v>1000</v>
      </c>
      <c r="F29" s="1"/>
    </row>
    <row r="30" spans="1:6" x14ac:dyDescent="0.25">
      <c r="A30" s="32">
        <v>230</v>
      </c>
      <c r="B30" s="32" t="s">
        <v>27</v>
      </c>
      <c r="C30" s="33">
        <f>C29+C28</f>
        <v>13300</v>
      </c>
      <c r="D30" s="33">
        <f>D29+D28</f>
        <v>9500</v>
      </c>
      <c r="E30" s="33">
        <f>E29+E28</f>
        <v>9500</v>
      </c>
      <c r="F30" s="1"/>
    </row>
    <row r="31" spans="1:6" ht="15.75" x14ac:dyDescent="0.25">
      <c r="A31" s="34">
        <v>200</v>
      </c>
      <c r="B31" s="35" t="s">
        <v>28</v>
      </c>
      <c r="C31" s="36">
        <f>C10+C21+C26+C30+C22</f>
        <v>624412.27</v>
      </c>
      <c r="D31" s="36">
        <f>D10+D21+D26+D30+D22</f>
        <v>567610</v>
      </c>
      <c r="E31" s="36">
        <f>E10+E21+E26+E30+E22</f>
        <v>569760</v>
      </c>
      <c r="F31" s="1"/>
    </row>
    <row r="32" spans="1:6" ht="15.75" customHeight="1" x14ac:dyDescent="0.25">
      <c r="A32" s="30">
        <v>311</v>
      </c>
      <c r="B32" s="31" t="s">
        <v>29</v>
      </c>
      <c r="C32" s="17">
        <v>3000</v>
      </c>
      <c r="D32" s="6">
        <v>3000</v>
      </c>
      <c r="E32" s="6">
        <v>3000</v>
      </c>
      <c r="F32" s="1"/>
    </row>
    <row r="33" spans="1:6" ht="15" customHeight="1" x14ac:dyDescent="0.25">
      <c r="A33" s="65">
        <v>312</v>
      </c>
      <c r="B33" s="5" t="s">
        <v>30</v>
      </c>
      <c r="C33" s="17">
        <v>3700</v>
      </c>
      <c r="D33" s="6">
        <v>3700</v>
      </c>
      <c r="E33" s="6">
        <v>3700</v>
      </c>
      <c r="F33" s="19"/>
    </row>
    <row r="34" spans="1:6" ht="16.5" customHeight="1" x14ac:dyDescent="0.25">
      <c r="A34" s="66"/>
      <c r="B34" s="5" t="s">
        <v>31</v>
      </c>
      <c r="C34" s="17">
        <v>17000</v>
      </c>
      <c r="D34" s="6">
        <v>18000</v>
      </c>
      <c r="E34" s="6">
        <v>18500</v>
      </c>
      <c r="F34" s="4"/>
    </row>
    <row r="35" spans="1:6" x14ac:dyDescent="0.25">
      <c r="A35" s="66"/>
      <c r="B35" s="5" t="s">
        <v>32</v>
      </c>
      <c r="C35" s="17">
        <v>13000</v>
      </c>
      <c r="D35" s="6">
        <v>13500</v>
      </c>
      <c r="E35" s="6">
        <v>14000</v>
      </c>
      <c r="F35" s="7"/>
    </row>
    <row r="36" spans="1:6" x14ac:dyDescent="0.25">
      <c r="A36" s="66"/>
      <c r="B36" s="5" t="s">
        <v>33</v>
      </c>
      <c r="C36" s="17">
        <v>26000</v>
      </c>
      <c r="D36" s="6">
        <v>26500</v>
      </c>
      <c r="E36" s="6">
        <v>27000</v>
      </c>
      <c r="F36" s="1"/>
    </row>
    <row r="37" spans="1:6" x14ac:dyDescent="0.25">
      <c r="A37" s="66"/>
      <c r="B37" s="5" t="s">
        <v>34</v>
      </c>
      <c r="C37" s="17">
        <v>100</v>
      </c>
      <c r="D37" s="6">
        <v>100</v>
      </c>
      <c r="E37" s="6">
        <v>100</v>
      </c>
      <c r="F37" s="1"/>
    </row>
    <row r="38" spans="1:6" x14ac:dyDescent="0.25">
      <c r="A38" s="66"/>
      <c r="B38" s="5" t="s">
        <v>35</v>
      </c>
      <c r="C38" s="17">
        <v>1000</v>
      </c>
      <c r="D38" s="6">
        <v>1000</v>
      </c>
      <c r="E38" s="6">
        <v>1000</v>
      </c>
      <c r="F38" s="1"/>
    </row>
    <row r="39" spans="1:6" x14ac:dyDescent="0.25">
      <c r="A39" s="66"/>
      <c r="B39" s="5" t="s">
        <v>36</v>
      </c>
      <c r="C39" s="17">
        <v>470</v>
      </c>
      <c r="D39" s="6">
        <v>470</v>
      </c>
      <c r="E39" s="6">
        <v>470</v>
      </c>
      <c r="F39" s="1"/>
    </row>
    <row r="40" spans="1:6" x14ac:dyDescent="0.25">
      <c r="A40" s="66"/>
      <c r="B40" s="37" t="s">
        <v>37</v>
      </c>
      <c r="C40" s="38">
        <f>SUM(C33:C39)</f>
        <v>61270</v>
      </c>
      <c r="D40" s="38">
        <f>SUM(D33:D39)</f>
        <v>63270</v>
      </c>
      <c r="E40" s="38">
        <f>SUM(E33:E39)</f>
        <v>64770</v>
      </c>
      <c r="F40" s="1"/>
    </row>
    <row r="41" spans="1:6" x14ac:dyDescent="0.25">
      <c r="A41" s="66"/>
      <c r="B41" s="5" t="s">
        <v>38</v>
      </c>
      <c r="C41" s="17">
        <v>3044030</v>
      </c>
      <c r="D41" s="17">
        <v>3100000</v>
      </c>
      <c r="E41" s="17">
        <v>3044030</v>
      </c>
      <c r="F41" s="1"/>
    </row>
    <row r="42" spans="1:6" x14ac:dyDescent="0.25">
      <c r="A42" s="66"/>
      <c r="B42" s="5" t="s">
        <v>39</v>
      </c>
      <c r="C42" s="17">
        <v>21060</v>
      </c>
      <c r="D42" s="17">
        <v>21060</v>
      </c>
      <c r="E42" s="17">
        <v>21060</v>
      </c>
      <c r="F42" s="1"/>
    </row>
    <row r="43" spans="1:6" x14ac:dyDescent="0.25">
      <c r="A43" s="66"/>
      <c r="B43" s="5" t="s">
        <v>40</v>
      </c>
      <c r="C43" s="17">
        <v>40960</v>
      </c>
      <c r="D43" s="17">
        <v>40960</v>
      </c>
      <c r="E43" s="17">
        <v>40960</v>
      </c>
    </row>
    <row r="44" spans="1:6" x14ac:dyDescent="0.25">
      <c r="A44" s="66"/>
      <c r="B44" s="5" t="s">
        <v>41</v>
      </c>
      <c r="C44" s="17">
        <v>37916</v>
      </c>
      <c r="D44" s="17">
        <v>37916</v>
      </c>
      <c r="E44" s="17">
        <v>37916</v>
      </c>
    </row>
    <row r="45" spans="1:6" x14ac:dyDescent="0.25">
      <c r="A45" s="66"/>
      <c r="B45" s="5" t="s">
        <v>42</v>
      </c>
      <c r="C45" s="17">
        <v>39400</v>
      </c>
      <c r="D45" s="17">
        <v>39400</v>
      </c>
      <c r="E45" s="17">
        <v>39400</v>
      </c>
    </row>
    <row r="46" spans="1:6" x14ac:dyDescent="0.25">
      <c r="A46" s="66"/>
      <c r="B46" s="39" t="s">
        <v>43</v>
      </c>
      <c r="C46" s="40">
        <f>4760+22200+18600</f>
        <v>45560</v>
      </c>
      <c r="D46" s="40">
        <f t="shared" ref="D46:E46" si="1">4760+22200+18600</f>
        <v>45560</v>
      </c>
      <c r="E46" s="40">
        <f t="shared" si="1"/>
        <v>45560</v>
      </c>
    </row>
    <row r="47" spans="1:6" x14ac:dyDescent="0.25">
      <c r="A47" s="66"/>
      <c r="B47" s="37" t="s">
        <v>44</v>
      </c>
      <c r="C47" s="41">
        <f>SUM(C41:C46)</f>
        <v>3228926</v>
      </c>
      <c r="D47" s="41">
        <f>SUM(D41:D46)</f>
        <v>3284896</v>
      </c>
      <c r="E47" s="41">
        <f>SUM(E41:E46)</f>
        <v>3228926</v>
      </c>
    </row>
    <row r="48" spans="1:6" x14ac:dyDescent="0.25">
      <c r="A48" s="66"/>
      <c r="B48" s="8" t="s">
        <v>45</v>
      </c>
      <c r="C48" s="9">
        <f>C47+C40</f>
        <v>3290196</v>
      </c>
      <c r="D48" s="9">
        <f>D47+D40</f>
        <v>3348166</v>
      </c>
      <c r="E48" s="9">
        <f>E47+E40</f>
        <v>3293696</v>
      </c>
    </row>
    <row r="49" spans="1:5" x14ac:dyDescent="0.25">
      <c r="A49" s="66"/>
      <c r="B49" s="37"/>
      <c r="C49" s="5"/>
      <c r="D49" s="6"/>
      <c r="E49" s="6"/>
    </row>
    <row r="50" spans="1:5" x14ac:dyDescent="0.25">
      <c r="A50" s="66"/>
      <c r="B50" s="5" t="s">
        <v>46</v>
      </c>
      <c r="C50" s="42">
        <v>7870</v>
      </c>
      <c r="D50" s="6">
        <v>8000</v>
      </c>
      <c r="E50" s="6">
        <v>8000</v>
      </c>
    </row>
    <row r="51" spans="1:5" x14ac:dyDescent="0.25">
      <c r="A51" s="66"/>
      <c r="B51" s="5" t="s">
        <v>47</v>
      </c>
      <c r="C51" s="17">
        <v>92170</v>
      </c>
      <c r="D51" s="6">
        <v>93000</v>
      </c>
      <c r="E51" s="6">
        <v>93000</v>
      </c>
    </row>
    <row r="52" spans="1:5" x14ac:dyDescent="0.25">
      <c r="A52" s="66"/>
      <c r="B52" s="5" t="s">
        <v>48</v>
      </c>
      <c r="C52" s="17">
        <v>30000</v>
      </c>
      <c r="D52" s="6">
        <v>30000</v>
      </c>
      <c r="E52" s="6">
        <v>30000</v>
      </c>
    </row>
    <row r="53" spans="1:5" x14ac:dyDescent="0.25">
      <c r="A53" s="66"/>
      <c r="B53" s="5" t="s">
        <v>49</v>
      </c>
      <c r="C53" s="17">
        <v>38300</v>
      </c>
      <c r="D53" s="6">
        <v>45960</v>
      </c>
      <c r="E53" s="6">
        <v>38300</v>
      </c>
    </row>
    <row r="54" spans="1:5" x14ac:dyDescent="0.25">
      <c r="A54" s="66"/>
      <c r="B54" s="5" t="s">
        <v>50</v>
      </c>
      <c r="C54" s="17">
        <v>43850</v>
      </c>
      <c r="D54" s="6">
        <v>43850</v>
      </c>
      <c r="E54" s="6">
        <v>29700</v>
      </c>
    </row>
    <row r="55" spans="1:5" x14ac:dyDescent="0.25">
      <c r="A55" s="66"/>
      <c r="B55" s="5" t="s">
        <v>51</v>
      </c>
      <c r="C55" s="17">
        <v>108810</v>
      </c>
      <c r="D55" s="6">
        <v>84315</v>
      </c>
      <c r="E55" s="6">
        <v>0</v>
      </c>
    </row>
    <row r="56" spans="1:5" x14ac:dyDescent="0.25">
      <c r="A56" s="66"/>
      <c r="B56" s="5" t="s">
        <v>52</v>
      </c>
      <c r="C56" s="17"/>
      <c r="D56" s="6"/>
      <c r="E56" s="6"/>
    </row>
    <row r="57" spans="1:5" x14ac:dyDescent="0.25">
      <c r="A57" s="66"/>
      <c r="B57" s="15" t="s">
        <v>53</v>
      </c>
      <c r="C57" s="17">
        <v>27315</v>
      </c>
      <c r="D57" s="6">
        <v>0</v>
      </c>
      <c r="E57" s="6">
        <v>0</v>
      </c>
    </row>
    <row r="58" spans="1:5" x14ac:dyDescent="0.25">
      <c r="A58" s="66"/>
      <c r="B58" s="15" t="s">
        <v>54</v>
      </c>
      <c r="C58" s="17">
        <v>5700</v>
      </c>
      <c r="D58" s="6">
        <v>5700</v>
      </c>
      <c r="E58" s="6">
        <v>5700</v>
      </c>
    </row>
    <row r="59" spans="1:5" x14ac:dyDescent="0.25">
      <c r="A59" s="66"/>
      <c r="B59" s="15" t="s">
        <v>55</v>
      </c>
      <c r="C59" s="17">
        <f>56636+4218</f>
        <v>60854</v>
      </c>
      <c r="D59" s="6"/>
      <c r="E59" s="6"/>
    </row>
    <row r="60" spans="1:5" x14ac:dyDescent="0.25">
      <c r="A60" s="66"/>
      <c r="B60" s="15" t="s">
        <v>56</v>
      </c>
      <c r="C60" s="17">
        <v>3750</v>
      </c>
      <c r="D60" s="6"/>
      <c r="E60" s="6"/>
    </row>
    <row r="61" spans="1:5" x14ac:dyDescent="0.25">
      <c r="A61" s="66"/>
      <c r="B61" s="15" t="s">
        <v>57</v>
      </c>
      <c r="C61" s="17">
        <v>25165</v>
      </c>
      <c r="D61" s="6">
        <v>16475</v>
      </c>
      <c r="E61" s="6">
        <v>18670</v>
      </c>
    </row>
    <row r="62" spans="1:5" x14ac:dyDescent="0.25">
      <c r="A62" s="66"/>
      <c r="B62" s="15" t="s">
        <v>58</v>
      </c>
      <c r="C62" s="17">
        <v>7500</v>
      </c>
      <c r="D62" s="6">
        <v>7500</v>
      </c>
      <c r="E62" s="6">
        <v>7500</v>
      </c>
    </row>
    <row r="63" spans="1:5" x14ac:dyDescent="0.25">
      <c r="A63" s="66"/>
      <c r="B63" s="15" t="s">
        <v>59</v>
      </c>
      <c r="C63" s="17">
        <v>210000</v>
      </c>
      <c r="D63" s="6">
        <v>215000</v>
      </c>
      <c r="E63" s="6">
        <v>220000</v>
      </c>
    </row>
    <row r="64" spans="1:5" x14ac:dyDescent="0.25">
      <c r="A64" s="66"/>
      <c r="B64" s="43" t="s">
        <v>60</v>
      </c>
      <c r="C64" s="38">
        <f>SUM(C50:C63)</f>
        <v>661284</v>
      </c>
      <c r="D64" s="38">
        <f>SUM(D50:D63)</f>
        <v>549800</v>
      </c>
      <c r="E64" s="38">
        <f>SUM(E50:E63)</f>
        <v>450870</v>
      </c>
    </row>
    <row r="65" spans="1:5" x14ac:dyDescent="0.25">
      <c r="A65" s="67"/>
      <c r="B65" s="43" t="s">
        <v>61</v>
      </c>
      <c r="C65" s="38">
        <f>C64+C48</f>
        <v>3951480</v>
      </c>
      <c r="D65" s="38">
        <f>D64+D48</f>
        <v>3897966</v>
      </c>
      <c r="E65" s="38">
        <f>E64+E48</f>
        <v>3744566</v>
      </c>
    </row>
    <row r="66" spans="1:5" x14ac:dyDescent="0.25">
      <c r="A66" s="44">
        <v>310</v>
      </c>
      <c r="B66" s="45" t="s">
        <v>62</v>
      </c>
      <c r="C66" s="46">
        <f>C65+C32</f>
        <v>3954480</v>
      </c>
      <c r="D66" s="46">
        <f>D65+D32</f>
        <v>3900966</v>
      </c>
      <c r="E66" s="46">
        <f>E65+E32</f>
        <v>3747566</v>
      </c>
    </row>
    <row r="67" spans="1:5" x14ac:dyDescent="0.25">
      <c r="A67" s="47">
        <v>322</v>
      </c>
      <c r="B67" s="48" t="s">
        <v>63</v>
      </c>
      <c r="C67" s="49">
        <f>15000+1116400</f>
        <v>1131400</v>
      </c>
      <c r="D67" s="49">
        <v>0</v>
      </c>
      <c r="E67" s="49">
        <v>0</v>
      </c>
    </row>
    <row r="68" spans="1:5" ht="15.75" x14ac:dyDescent="0.25">
      <c r="A68" s="50">
        <v>3</v>
      </c>
      <c r="B68" s="34" t="s">
        <v>64</v>
      </c>
      <c r="C68" s="51">
        <f>C67+C66</f>
        <v>5085880</v>
      </c>
      <c r="D68" s="51">
        <f>D67+D66</f>
        <v>3900966</v>
      </c>
      <c r="E68" s="51">
        <f>E67+E66</f>
        <v>3747566</v>
      </c>
    </row>
    <row r="69" spans="1:5" ht="3" customHeight="1" x14ac:dyDescent="0.25">
      <c r="A69" s="52"/>
      <c r="B69" s="53"/>
      <c r="C69" s="54"/>
      <c r="D69" s="6"/>
      <c r="E69" s="6"/>
    </row>
    <row r="70" spans="1:5" hidden="1" x14ac:dyDescent="0.25">
      <c r="A70" s="5">
        <v>411</v>
      </c>
      <c r="B70" s="5" t="s">
        <v>65</v>
      </c>
      <c r="C70" s="17">
        <v>0</v>
      </c>
      <c r="D70" s="6"/>
      <c r="E70" s="6"/>
    </row>
    <row r="71" spans="1:5" x14ac:dyDescent="0.25">
      <c r="A71" s="5">
        <v>453</v>
      </c>
      <c r="B71" s="5" t="s">
        <v>66</v>
      </c>
      <c r="C71" s="17">
        <v>10000</v>
      </c>
      <c r="D71" s="6">
        <v>5000</v>
      </c>
      <c r="E71" s="6">
        <v>5000</v>
      </c>
    </row>
    <row r="72" spans="1:5" x14ac:dyDescent="0.25">
      <c r="A72" s="5">
        <v>454</v>
      </c>
      <c r="B72" s="5" t="s">
        <v>67</v>
      </c>
      <c r="C72" s="17">
        <v>160000</v>
      </c>
      <c r="D72" s="6">
        <v>140000</v>
      </c>
      <c r="E72" s="6">
        <v>50000</v>
      </c>
    </row>
    <row r="73" spans="1:5" x14ac:dyDescent="0.25">
      <c r="A73" s="5">
        <v>513</v>
      </c>
      <c r="B73" s="5" t="s">
        <v>68</v>
      </c>
      <c r="C73" s="17">
        <v>316630</v>
      </c>
      <c r="D73" s="6">
        <v>0</v>
      </c>
      <c r="E73" s="6">
        <v>0</v>
      </c>
    </row>
    <row r="74" spans="1:5" ht="15.75" x14ac:dyDescent="0.25">
      <c r="A74" s="55">
        <v>4</v>
      </c>
      <c r="B74" s="55" t="s">
        <v>69</v>
      </c>
      <c r="C74" s="56">
        <f>SUM(C70:C73)</f>
        <v>486630</v>
      </c>
      <c r="D74" s="56">
        <f>SUM(D70:D73)</f>
        <v>145000</v>
      </c>
      <c r="E74" s="56">
        <f>SUM(E70:E73)</f>
        <v>55000</v>
      </c>
    </row>
    <row r="75" spans="1:5" x14ac:dyDescent="0.25">
      <c r="D75" s="7"/>
      <c r="E75" s="7"/>
    </row>
    <row r="76" spans="1:5" ht="18.75" x14ac:dyDescent="0.3">
      <c r="A76" s="68" t="s">
        <v>70</v>
      </c>
      <c r="B76" s="69"/>
      <c r="C76" s="69"/>
      <c r="D76" s="69"/>
      <c r="E76" s="69"/>
    </row>
    <row r="77" spans="1:5" ht="36" customHeight="1" x14ac:dyDescent="0.25">
      <c r="A77" s="70" t="s">
        <v>71</v>
      </c>
      <c r="B77" s="71"/>
      <c r="C77" s="57">
        <v>2020</v>
      </c>
      <c r="D77" s="57">
        <v>2021</v>
      </c>
      <c r="E77" s="57">
        <v>2022</v>
      </c>
    </row>
    <row r="78" spans="1:5" x14ac:dyDescent="0.25">
      <c r="A78" s="72" t="s">
        <v>24</v>
      </c>
      <c r="B78" s="73"/>
      <c r="C78" s="58">
        <f>C27+C66</f>
        <v>9584412.2699999996</v>
      </c>
      <c r="D78" s="58">
        <f>D27+D66</f>
        <v>9681996</v>
      </c>
      <c r="E78" s="58">
        <f>E27+E66</f>
        <v>9828281</v>
      </c>
    </row>
    <row r="79" spans="1:5" x14ac:dyDescent="0.25">
      <c r="A79" s="74" t="s">
        <v>27</v>
      </c>
      <c r="B79" s="75"/>
      <c r="C79" s="59">
        <f>C67+C30</f>
        <v>1144700</v>
      </c>
      <c r="D79" s="59">
        <f>D67+D30</f>
        <v>9500</v>
      </c>
      <c r="E79" s="59">
        <f>E67+E30</f>
        <v>9500</v>
      </c>
    </row>
    <row r="80" spans="1:5" x14ac:dyDescent="0.25">
      <c r="A80" s="76" t="s">
        <v>72</v>
      </c>
      <c r="B80" s="77"/>
      <c r="C80" s="60">
        <f>C74</f>
        <v>486630</v>
      </c>
      <c r="D80" s="60">
        <f>D74</f>
        <v>145000</v>
      </c>
      <c r="E80" s="60">
        <f>E74</f>
        <v>55000</v>
      </c>
    </row>
    <row r="81" spans="1:5" ht="16.5" thickBot="1" x14ac:dyDescent="0.3">
      <c r="A81" s="63"/>
      <c r="B81" s="64"/>
      <c r="C81" s="61">
        <f>SUM(C78:C80)</f>
        <v>11215742.27</v>
      </c>
      <c r="D81" s="61">
        <f>SUM(D78:D80)</f>
        <v>9836496</v>
      </c>
      <c r="E81" s="61">
        <f>SUM(E78:E80)</f>
        <v>9892781</v>
      </c>
    </row>
  </sheetData>
  <mergeCells count="8">
    <mergeCell ref="A1:E1"/>
    <mergeCell ref="A81:B81"/>
    <mergeCell ref="A33:A65"/>
    <mergeCell ref="A76:E76"/>
    <mergeCell ref="A77:B77"/>
    <mergeCell ref="A78:B78"/>
    <mergeCell ref="A79:B79"/>
    <mergeCell ref="A80:B80"/>
  </mergeCells>
  <pageMargins left="0" right="0" top="0.15748031496062992" bottom="0.19685039370078741" header="0.31496062992125984" footer="0.31496062992125984"/>
  <pageSetup paperSize="8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Príjem 2020-2022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MÁGYELOVÁ Andrea</cp:lastModifiedBy>
  <cp:lastPrinted>2019-11-27T06:17:36Z</cp:lastPrinted>
  <dcterms:created xsi:type="dcterms:W3CDTF">2019-11-26T14:54:10Z</dcterms:created>
  <dcterms:modified xsi:type="dcterms:W3CDTF">2019-12-05T12:25:51Z</dcterms:modified>
</cp:coreProperties>
</file>