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a.magyelova\Documents\Rozpočet 2022\Príprava\"/>
    </mc:Choice>
  </mc:AlternateContent>
  <xr:revisionPtr revIDLastSave="0" documentId="13_ncr:1_{4A395455-D20C-44CB-9810-5B6C7C01A8CC}" xr6:coauthVersionLast="47" xr6:coauthVersionMax="47" xr10:uidLastSave="{00000000-0000-0000-0000-000000000000}"/>
  <bookViews>
    <workbookView xWindow="345" yWindow="360" windowWidth="18195" windowHeight="19755" xr2:uid="{ABB107D4-D04E-47BE-9F97-90ABE18C9A54}"/>
  </bookViews>
  <sheets>
    <sheet name="Príjem 2021-2023" sheetId="1" r:id="rId1"/>
  </sheets>
  <externalReferences>
    <externalReference r:id="rId2"/>
  </externalReferences>
  <definedNames>
    <definedName name="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8" i="1" l="1"/>
  <c r="E84" i="1" s="1"/>
  <c r="D78" i="1"/>
  <c r="D84" i="1" s="1"/>
  <c r="C78" i="1"/>
  <c r="C84" i="1" s="1"/>
  <c r="C70" i="1"/>
  <c r="C83" i="1" s="1"/>
  <c r="E67" i="1"/>
  <c r="D67" i="1"/>
  <c r="C67" i="1"/>
  <c r="E47" i="1"/>
  <c r="E48" i="1" s="1"/>
  <c r="E68" i="1" s="1"/>
  <c r="E69" i="1" s="1"/>
  <c r="D47" i="1"/>
  <c r="D48" i="1" s="1"/>
  <c r="D68" i="1" s="1"/>
  <c r="D69" i="1" s="1"/>
  <c r="C47" i="1"/>
  <c r="C48" i="1" s="1"/>
  <c r="C68" i="1" s="1"/>
  <c r="C69" i="1" s="1"/>
  <c r="C46" i="1"/>
  <c r="C41" i="1"/>
  <c r="E40" i="1"/>
  <c r="D40" i="1"/>
  <c r="C40" i="1"/>
  <c r="E30" i="1"/>
  <c r="E83" i="1" s="1"/>
  <c r="D30" i="1"/>
  <c r="D83" i="1" s="1"/>
  <c r="C30" i="1"/>
  <c r="E26" i="1"/>
  <c r="D26" i="1"/>
  <c r="C26" i="1"/>
  <c r="E21" i="1"/>
  <c r="D21" i="1"/>
  <c r="C21" i="1"/>
  <c r="D10" i="1"/>
  <c r="C10" i="1"/>
  <c r="E8" i="1"/>
  <c r="E10" i="1" s="1"/>
  <c r="E31" i="1" s="1"/>
  <c r="E5" i="1"/>
  <c r="D5" i="1"/>
  <c r="D6" i="1" s="1"/>
  <c r="C5" i="1"/>
  <c r="C6" i="1" s="1"/>
  <c r="C27" i="1" s="1"/>
  <c r="E4" i="1"/>
  <c r="D4" i="1"/>
  <c r="C4" i="1"/>
  <c r="C3" i="1"/>
  <c r="D31" i="1" l="1"/>
  <c r="E6" i="1"/>
  <c r="E27" i="1" s="1"/>
  <c r="C31" i="1"/>
  <c r="D72" i="1"/>
  <c r="E82" i="1"/>
  <c r="E85" i="1" s="1"/>
  <c r="E72" i="1"/>
  <c r="C82" i="1"/>
  <c r="C85" i="1" s="1"/>
  <c r="C72" i="1"/>
  <c r="D27" i="1"/>
  <c r="D82" i="1" s="1"/>
  <c r="D85" i="1" s="1"/>
</calcChain>
</file>

<file path=xl/sharedStrings.xml><?xml version="1.0" encoding="utf-8"?>
<sst xmlns="http://schemas.openxmlformats.org/spreadsheetml/2006/main" count="80" uniqueCount="78">
  <si>
    <t>DPFO</t>
  </si>
  <si>
    <t>Daň z nehnuteľností</t>
  </si>
  <si>
    <t>Dane za špecifické služby</t>
  </si>
  <si>
    <t>Daňové príjmy</t>
  </si>
  <si>
    <t>Príjmy z podnikania (Filbyt+urbariát)</t>
  </si>
  <si>
    <t>Príjmy z vlastníctva majetku</t>
  </si>
  <si>
    <t>Príjmy z vlastníctva majetku - školstvo</t>
  </si>
  <si>
    <t>Príjmy z podnikania a vlastníctva majetku</t>
  </si>
  <si>
    <t xml:space="preserve">Administratívne poplatky </t>
  </si>
  <si>
    <t>Pokuty, penále a iné sankcie</t>
  </si>
  <si>
    <t>Poplatky z predaja služieb (rozhlas+uloženie vedenia+SPOcÚ+vlastné RO)</t>
  </si>
  <si>
    <t>Poplatky z predaja služieb-školstvo-MŠ</t>
  </si>
  <si>
    <t>Za stravné-potraviny ŠJ pri MŠ</t>
  </si>
  <si>
    <t>Za stravné-réžia ŠJ pri MŠ</t>
  </si>
  <si>
    <t>Poplatky z predaja služieb-školstvo-ŠKD+ZUŠ</t>
  </si>
  <si>
    <t>Za stravné-potraviny - ŠJ pri ZŠ</t>
  </si>
  <si>
    <t>Za stravné-réžia - ŠJ pri ZŠ</t>
  </si>
  <si>
    <t>Ďalšie adm.pop.(znečisťovanie ŽP)</t>
  </si>
  <si>
    <t>Administratívne a iné poplatky a platby</t>
  </si>
  <si>
    <t>Úroky z tuzemských vkladov</t>
  </si>
  <si>
    <t>Vrátenie neoprávnene použ.FP</t>
  </si>
  <si>
    <t>Dobropisy, vratky - školy</t>
  </si>
  <si>
    <t>Iné príjmy (hazardné hry, dobropisy,ref.)</t>
  </si>
  <si>
    <t>Iné nedaňové príjmy</t>
  </si>
  <si>
    <t>Bežné príjmy</t>
  </si>
  <si>
    <t>Predaj kapitálových aktív</t>
  </si>
  <si>
    <t>Predaj pozemkov</t>
  </si>
  <si>
    <t>Kapitálové príjmy</t>
  </si>
  <si>
    <t>Nedaňové príjmy (bežné+kapitálové)</t>
  </si>
  <si>
    <t>Granty - DHZ</t>
  </si>
  <si>
    <t>REGOB</t>
  </si>
  <si>
    <t>Matrika</t>
  </si>
  <si>
    <t>Školský úrad</t>
  </si>
  <si>
    <t>Stavebný úrad</t>
  </si>
  <si>
    <t>Register adries</t>
  </si>
  <si>
    <t>ŽP</t>
  </si>
  <si>
    <t>Doprava a miestne komunikácie</t>
  </si>
  <si>
    <t>PVŠS bez školstva</t>
  </si>
  <si>
    <t>Školstvo - PVŠS</t>
  </si>
  <si>
    <t xml:space="preserve">MŠ - VVČ </t>
  </si>
  <si>
    <t>Dopravné</t>
  </si>
  <si>
    <t>Vzdelávacie poukazy</t>
  </si>
  <si>
    <t>Vzdelávanie detí zo SZP</t>
  </si>
  <si>
    <t>Ostatné (učebnice,LK,ŠVP,odchodné)</t>
  </si>
  <si>
    <t>PVŠS - školstvo</t>
  </si>
  <si>
    <t>312012 PVŠS - spolu</t>
  </si>
  <si>
    <t>Školské potreby</t>
  </si>
  <si>
    <t>Stravovanie</t>
  </si>
  <si>
    <t>Osobitný príjemca+strava</t>
  </si>
  <si>
    <t>TSP</t>
  </si>
  <si>
    <t>KC</t>
  </si>
  <si>
    <t>MOPS</t>
  </si>
  <si>
    <t>Podpora udržania prac.miest v MŠ/ZUŠ</t>
  </si>
  <si>
    <t>Dotácia na kamerový systém</t>
  </si>
  <si>
    <t>Regionálny príspevok AP, Cyklochodník</t>
  </si>
  <si>
    <t>MK Hrad</t>
  </si>
  <si>
    <t>AČ</t>
  </si>
  <si>
    <t>EVS</t>
  </si>
  <si>
    <t>Interreg-oprava hradu úp</t>
  </si>
  <si>
    <t>Interreg - GEOTOP</t>
  </si>
  <si>
    <t>Interreg - TAPE CCP</t>
  </si>
  <si>
    <t>Voľby</t>
  </si>
  <si>
    <t>Bežný transfer - Nezábudka n.o.</t>
  </si>
  <si>
    <t>312001 transfery ŠR - spolu bez PVŠS</t>
  </si>
  <si>
    <t>312 Transfery v rámci VS - spolu</t>
  </si>
  <si>
    <t>Tuzemské bežné granty a transfery</t>
  </si>
  <si>
    <t>Kapitálové transfery</t>
  </si>
  <si>
    <t>Zahraničné bežné granty a transfery</t>
  </si>
  <si>
    <t>Granty a transfery SPOLU</t>
  </si>
  <si>
    <t>Zostatok prostriedkov z min.r.-školstvo</t>
  </si>
  <si>
    <t>Prevod z rezervného fondu+fin.zábezpeky</t>
  </si>
  <si>
    <t>Tuzemské úvery -preklenovací Interreg</t>
  </si>
  <si>
    <t>Tuzemské úvery -dlhodobý investičný Interreg</t>
  </si>
  <si>
    <t>Finančné operácie spolu</t>
  </si>
  <si>
    <t>PRÍJMY spolu</t>
  </si>
  <si>
    <t>Druh rozpočtu</t>
  </si>
  <si>
    <t>Finančné operácie</t>
  </si>
  <si>
    <t>Mesto Fiľakovo                                         PRÍJMY 2022-2024_Návrh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</si>
</sst>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2" xfId="0" applyBorder="1"/>
    <xf numFmtId="0" fontId="3" fillId="0" borderId="2" xfId="0" applyFont="1" applyBorder="1"/>
    <xf numFmtId="4" fontId="3" fillId="2" borderId="2" xfId="0" applyNumberFormat="1" applyFont="1" applyFill="1" applyBorder="1"/>
    <xf numFmtId="4" fontId="0" fillId="0" borderId="0" xfId="0" applyNumberFormat="1"/>
    <xf numFmtId="4" fontId="3" fillId="0" borderId="2" xfId="0" applyNumberFormat="1" applyFont="1" applyBorder="1"/>
    <xf numFmtId="0" fontId="4" fillId="0" borderId="2" xfId="0" applyFont="1" applyBorder="1"/>
    <xf numFmtId="0" fontId="5" fillId="0" borderId="2" xfId="0" applyFont="1" applyBorder="1"/>
    <xf numFmtId="4" fontId="5" fillId="0" borderId="2" xfId="0" applyNumberFormat="1" applyFont="1" applyBorder="1"/>
    <xf numFmtId="0" fontId="6" fillId="0" borderId="2" xfId="0" applyFont="1" applyBorder="1" applyAlignment="1">
      <alignment wrapText="1"/>
    </xf>
    <xf numFmtId="4" fontId="3" fillId="3" borderId="2" xfId="0" applyNumberFormat="1" applyFont="1" applyFill="1" applyBorder="1"/>
    <xf numFmtId="0" fontId="4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vertical="center"/>
    </xf>
    <xf numFmtId="0" fontId="8" fillId="0" borderId="2" xfId="0" applyFont="1" applyBorder="1" applyAlignment="1">
      <alignment wrapText="1"/>
    </xf>
    <xf numFmtId="4" fontId="3" fillId="0" borderId="2" xfId="0" applyNumberFormat="1" applyFont="1" applyBorder="1" applyAlignment="1">
      <alignment vertical="center"/>
    </xf>
    <xf numFmtId="0" fontId="8" fillId="0" borderId="2" xfId="0" applyFont="1" applyBorder="1"/>
    <xf numFmtId="4" fontId="3" fillId="0" borderId="1" xfId="0" applyNumberFormat="1" applyFont="1" applyBorder="1" applyAlignment="1">
      <alignment horizontal="right" vertical="center"/>
    </xf>
    <xf numFmtId="4" fontId="3" fillId="0" borderId="3" xfId="0" applyNumberFormat="1" applyFont="1" applyBorder="1" applyAlignment="1">
      <alignment horizontal="right" vertical="center"/>
    </xf>
    <xf numFmtId="4" fontId="3" fillId="3" borderId="1" xfId="0" applyNumberFormat="1" applyFont="1" applyFill="1" applyBorder="1" applyAlignment="1">
      <alignment horizontal="right" vertical="center"/>
    </xf>
    <xf numFmtId="4" fontId="3" fillId="3" borderId="4" xfId="0" applyNumberFormat="1" applyFont="1" applyFill="1" applyBorder="1" applyAlignment="1">
      <alignment horizontal="right" vertical="center"/>
    </xf>
    <xf numFmtId="0" fontId="0" fillId="0" borderId="4" xfId="0" applyBorder="1" applyAlignment="1">
      <alignment vertical="center"/>
    </xf>
    <xf numFmtId="0" fontId="6" fillId="0" borderId="2" xfId="0" applyFont="1" applyBorder="1" applyAlignment="1">
      <alignment vertical="center" wrapText="1"/>
    </xf>
    <xf numFmtId="4" fontId="0" fillId="0" borderId="2" xfId="0" applyNumberFormat="1" applyBorder="1" applyAlignment="1">
      <alignment vertical="center"/>
    </xf>
    <xf numFmtId="4" fontId="0" fillId="0" borderId="0" xfId="0" applyNumberFormat="1" applyAlignment="1">
      <alignment vertical="center"/>
    </xf>
    <xf numFmtId="0" fontId="5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4" borderId="2" xfId="0" applyFont="1" applyFill="1" applyBorder="1"/>
    <xf numFmtId="4" fontId="9" fillId="4" borderId="2" xfId="0" applyNumberFormat="1" applyFont="1" applyFill="1" applyBorder="1"/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4" fillId="5" borderId="2" xfId="0" applyFont="1" applyFill="1" applyBorder="1"/>
    <xf numFmtId="4" fontId="5" fillId="5" borderId="2" xfId="0" applyNumberFormat="1" applyFont="1" applyFill="1" applyBorder="1"/>
    <xf numFmtId="0" fontId="10" fillId="0" borderId="2" xfId="0" applyFont="1" applyBorder="1"/>
    <xf numFmtId="0" fontId="11" fillId="0" borderId="2" xfId="0" applyFont="1" applyBorder="1"/>
    <xf numFmtId="4" fontId="12" fillId="0" borderId="2" xfId="0" applyNumberFormat="1" applyFont="1" applyBorder="1"/>
    <xf numFmtId="0" fontId="3" fillId="0" borderId="2" xfId="0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3" fillId="0" borderId="2" xfId="0" applyFont="1" applyBorder="1"/>
    <xf numFmtId="4" fontId="13" fillId="0" borderId="2" xfId="0" applyNumberFormat="1" applyFont="1" applyBorder="1" applyAlignment="1">
      <alignment vertical="center"/>
    </xf>
    <xf numFmtId="4" fontId="3" fillId="6" borderId="2" xfId="0" applyNumberFormat="1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4" fontId="13" fillId="0" borderId="2" xfId="0" applyNumberFormat="1" applyFont="1" applyBorder="1"/>
    <xf numFmtId="0" fontId="14" fillId="0" borderId="2" xfId="0" applyFont="1" applyBorder="1"/>
    <xf numFmtId="0" fontId="3" fillId="2" borderId="2" xfId="0" applyFont="1" applyFill="1" applyBorder="1"/>
    <xf numFmtId="4" fontId="3" fillId="2" borderId="3" xfId="0" applyNumberFormat="1" applyFont="1" applyFill="1" applyBorder="1" applyAlignment="1">
      <alignment vertical="center"/>
    </xf>
    <xf numFmtId="0" fontId="15" fillId="0" borderId="2" xfId="0" applyFont="1" applyBorder="1"/>
    <xf numFmtId="0" fontId="0" fillId="0" borderId="3" xfId="0" applyBorder="1" applyAlignment="1">
      <alignment horizontal="center" vertical="center"/>
    </xf>
    <xf numFmtId="0" fontId="16" fillId="0" borderId="2" xfId="0" applyFont="1" applyBorder="1"/>
    <xf numFmtId="4" fontId="14" fillId="0" borderId="2" xfId="0" applyNumberFormat="1" applyFont="1" applyBorder="1" applyAlignment="1">
      <alignment vertical="center"/>
    </xf>
    <xf numFmtId="0" fontId="4" fillId="4" borderId="2" xfId="0" applyFont="1" applyFill="1" applyBorder="1" applyAlignment="1">
      <alignment horizontal="center" vertical="center"/>
    </xf>
    <xf numFmtId="0" fontId="17" fillId="4" borderId="2" xfId="0" applyFont="1" applyFill="1" applyBorder="1"/>
    <xf numFmtId="4" fontId="1" fillId="4" borderId="2" xfId="0" applyNumberFormat="1" applyFont="1" applyFill="1" applyBorder="1" applyAlignment="1">
      <alignment vertical="center"/>
    </xf>
    <xf numFmtId="0" fontId="4" fillId="5" borderId="2" xfId="0" applyFont="1" applyFill="1" applyBorder="1" applyAlignment="1">
      <alignment horizontal="center" vertical="center"/>
    </xf>
    <xf numFmtId="0" fontId="17" fillId="5" borderId="2" xfId="0" applyFont="1" applyFill="1" applyBorder="1"/>
    <xf numFmtId="4" fontId="1" fillId="5" borderId="2" xfId="0" applyNumberFormat="1" applyFont="1" applyFill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4" fontId="10" fillId="0" borderId="2" xfId="0" applyNumberFormat="1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6" fillId="0" borderId="0" xfId="0" applyFont="1"/>
    <xf numFmtId="4" fontId="0" fillId="0" borderId="2" xfId="0" applyNumberFormat="1" applyBorder="1"/>
    <xf numFmtId="0" fontId="10" fillId="7" borderId="2" xfId="0" applyFont="1" applyFill="1" applyBorder="1"/>
    <xf numFmtId="4" fontId="10" fillId="7" borderId="2" xfId="0" applyNumberFormat="1" applyFont="1" applyFill="1" applyBorder="1"/>
    <xf numFmtId="0" fontId="18" fillId="0" borderId="5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4" fontId="0" fillId="4" borderId="2" xfId="0" applyNumberFormat="1" applyFill="1" applyBorder="1"/>
    <xf numFmtId="0" fontId="1" fillId="5" borderId="6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4" fontId="0" fillId="5" borderId="9" xfId="0" applyNumberFormat="1" applyFill="1" applyBorder="1"/>
    <xf numFmtId="0" fontId="1" fillId="7" borderId="6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4" fontId="0" fillId="7" borderId="9" xfId="0" applyNumberFormat="1" applyFill="1" applyBorder="1"/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4" fontId="10" fillId="0" borderId="12" xfId="0" applyNumberFormat="1" applyFont="1" applyBorder="1"/>
    <xf numFmtId="0" fontId="1" fillId="0" borderId="0" xfId="0" applyFon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&#225;vrh%20rozpo&#269;tu_stav%20k%203009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jem 2021-2023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REKAPITULÁCIA"/>
      <sheetName val="Návrh V12 - ide do MZ"/>
      <sheetName val="Hárok1"/>
      <sheetName val="Transfery"/>
      <sheetName val="výpočet školstvo"/>
      <sheetName val="Zoznam investičných akci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E2">
            <v>1205395</v>
          </cell>
        </row>
      </sheetData>
      <sheetData sheetId="18"/>
      <sheetData sheetId="19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112FD-E503-4A0D-B41F-18B4E941BE04}">
  <sheetPr>
    <pageSetUpPr fitToPage="1"/>
  </sheetPr>
  <dimension ref="A1:F85"/>
  <sheetViews>
    <sheetView tabSelected="1" workbookViewId="0"/>
  </sheetViews>
  <sheetFormatPr defaultRowHeight="15" x14ac:dyDescent="0.25"/>
  <cols>
    <col min="1" max="1" width="5.85546875" customWidth="1"/>
    <col min="2" max="2" width="46.7109375" customWidth="1"/>
    <col min="3" max="3" width="16.140625" customWidth="1"/>
    <col min="4" max="4" width="16.85546875" customWidth="1"/>
    <col min="5" max="5" width="15.7109375" customWidth="1"/>
  </cols>
  <sheetData>
    <row r="1" spans="1:6" x14ac:dyDescent="0.25">
      <c r="A1" s="85" t="s">
        <v>77</v>
      </c>
      <c r="F1" s="1"/>
    </row>
    <row r="2" spans="1:6" x14ac:dyDescent="0.25">
      <c r="C2" s="2">
        <v>2022</v>
      </c>
      <c r="D2" s="2">
        <v>2023</v>
      </c>
      <c r="E2" s="2">
        <v>2024</v>
      </c>
      <c r="F2" s="3"/>
    </row>
    <row r="3" spans="1:6" x14ac:dyDescent="0.25">
      <c r="A3" s="4">
        <v>111</v>
      </c>
      <c r="B3" s="5" t="s">
        <v>0</v>
      </c>
      <c r="C3" s="6">
        <f>68611+4287000</f>
        <v>4355611</v>
      </c>
      <c r="D3" s="6">
        <v>4500000</v>
      </c>
      <c r="E3" s="6">
        <v>5000000</v>
      </c>
      <c r="F3" s="7"/>
    </row>
    <row r="4" spans="1:6" x14ac:dyDescent="0.25">
      <c r="A4" s="4">
        <v>121</v>
      </c>
      <c r="B4" s="5" t="s">
        <v>1</v>
      </c>
      <c r="C4" s="8">
        <f>344000+16000</f>
        <v>360000</v>
      </c>
      <c r="D4" s="8">
        <f>45000+305000+16500</f>
        <v>366500</v>
      </c>
      <c r="E4" s="8">
        <f>46000+310000+17000+11000+300</f>
        <v>384300</v>
      </c>
    </row>
    <row r="5" spans="1:6" x14ac:dyDescent="0.25">
      <c r="A5" s="4">
        <v>133</v>
      </c>
      <c r="B5" s="5" t="s">
        <v>2</v>
      </c>
      <c r="C5" s="8">
        <f>257500+10100</f>
        <v>267600</v>
      </c>
      <c r="D5" s="8">
        <f>10700+264000</f>
        <v>274700</v>
      </c>
      <c r="E5" s="8">
        <f>11300+270500</f>
        <v>281800</v>
      </c>
    </row>
    <row r="6" spans="1:6" x14ac:dyDescent="0.25">
      <c r="A6" s="9">
        <v>100</v>
      </c>
      <c r="B6" s="10" t="s">
        <v>3</v>
      </c>
      <c r="C6" s="11">
        <f>SUM(C3:C5)</f>
        <v>4983211</v>
      </c>
      <c r="D6" s="11">
        <f>SUM(D3:D5)</f>
        <v>5141200</v>
      </c>
      <c r="E6" s="11">
        <f>SUM(E3:E5)</f>
        <v>5666100</v>
      </c>
    </row>
    <row r="7" spans="1:6" ht="14.25" customHeight="1" x14ac:dyDescent="0.25">
      <c r="A7" s="4">
        <v>211</v>
      </c>
      <c r="B7" s="12" t="s">
        <v>4</v>
      </c>
      <c r="C7" s="8">
        <v>0</v>
      </c>
      <c r="D7" s="8">
        <v>0</v>
      </c>
      <c r="E7" s="8">
        <v>0</v>
      </c>
    </row>
    <row r="8" spans="1:6" x14ac:dyDescent="0.25">
      <c r="A8" s="4">
        <v>212</v>
      </c>
      <c r="B8" s="5" t="s">
        <v>5</v>
      </c>
      <c r="C8" s="8">
        <v>69500</v>
      </c>
      <c r="D8" s="8">
        <v>74000</v>
      </c>
      <c r="E8" s="8">
        <f>56500+22500</f>
        <v>79000</v>
      </c>
    </row>
    <row r="9" spans="1:6" x14ac:dyDescent="0.25">
      <c r="A9" s="4">
        <v>212</v>
      </c>
      <c r="B9" s="5" t="s">
        <v>6</v>
      </c>
      <c r="C9" s="13">
        <v>6298</v>
      </c>
      <c r="D9" s="13">
        <v>6500</v>
      </c>
      <c r="E9" s="13">
        <v>7700</v>
      </c>
    </row>
    <row r="10" spans="1:6" ht="29.25" customHeight="1" x14ac:dyDescent="0.25">
      <c r="A10" s="14">
        <v>210</v>
      </c>
      <c r="B10" s="15" t="s">
        <v>7</v>
      </c>
      <c r="C10" s="16">
        <f>C8+C7+C9</f>
        <v>75798</v>
      </c>
      <c r="D10" s="16">
        <f>D8+D7+D9</f>
        <v>80500</v>
      </c>
      <c r="E10" s="16">
        <f>E8+E7+E9</f>
        <v>86700</v>
      </c>
    </row>
    <row r="11" spans="1:6" x14ac:dyDescent="0.25">
      <c r="A11" s="4">
        <v>221</v>
      </c>
      <c r="B11" s="5" t="s">
        <v>8</v>
      </c>
      <c r="C11" s="8">
        <v>100000</v>
      </c>
      <c r="D11" s="8">
        <v>107500</v>
      </c>
      <c r="E11" s="8">
        <v>108000</v>
      </c>
    </row>
    <row r="12" spans="1:6" x14ac:dyDescent="0.25">
      <c r="A12" s="4">
        <v>222</v>
      </c>
      <c r="B12" s="5" t="s">
        <v>9</v>
      </c>
      <c r="C12" s="8">
        <v>2500</v>
      </c>
      <c r="D12" s="8">
        <v>3000</v>
      </c>
      <c r="E12" s="8">
        <v>3000</v>
      </c>
    </row>
    <row r="13" spans="1:6" ht="24.75" x14ac:dyDescent="0.25">
      <c r="A13" s="4">
        <v>223</v>
      </c>
      <c r="B13" s="17" t="s">
        <v>10</v>
      </c>
      <c r="C13" s="18">
        <v>20000</v>
      </c>
      <c r="D13" s="18">
        <v>20000</v>
      </c>
      <c r="E13" s="18">
        <v>20000</v>
      </c>
    </row>
    <row r="14" spans="1:6" x14ac:dyDescent="0.25">
      <c r="A14" s="4">
        <v>223</v>
      </c>
      <c r="B14" s="19" t="s">
        <v>11</v>
      </c>
      <c r="C14" s="8">
        <v>19950</v>
      </c>
      <c r="D14" s="8">
        <v>20000</v>
      </c>
      <c r="E14" s="8">
        <v>20000</v>
      </c>
      <c r="F14" s="1"/>
    </row>
    <row r="15" spans="1:6" x14ac:dyDescent="0.25">
      <c r="A15" s="4">
        <v>223</v>
      </c>
      <c r="B15" s="19" t="s">
        <v>12</v>
      </c>
      <c r="C15" s="20">
        <v>75020</v>
      </c>
      <c r="D15" s="8">
        <v>60000</v>
      </c>
      <c r="E15" s="8">
        <v>60000</v>
      </c>
      <c r="F15" s="1"/>
    </row>
    <row r="16" spans="1:6" x14ac:dyDescent="0.25">
      <c r="A16" s="4">
        <v>223</v>
      </c>
      <c r="B16" s="19" t="s">
        <v>13</v>
      </c>
      <c r="C16" s="21"/>
      <c r="D16" s="8">
        <v>16000</v>
      </c>
      <c r="E16" s="8">
        <v>16000</v>
      </c>
      <c r="F16" s="1"/>
    </row>
    <row r="17" spans="1:6" x14ac:dyDescent="0.25">
      <c r="A17" s="4">
        <v>223</v>
      </c>
      <c r="B17" s="19" t="s">
        <v>14</v>
      </c>
      <c r="C17" s="13">
        <v>41475</v>
      </c>
      <c r="D17" s="13">
        <v>45000</v>
      </c>
      <c r="E17" s="13">
        <v>45000</v>
      </c>
      <c r="F17" s="1"/>
    </row>
    <row r="18" spans="1:6" x14ac:dyDescent="0.25">
      <c r="A18" s="4">
        <v>223</v>
      </c>
      <c r="B18" s="19" t="s">
        <v>15</v>
      </c>
      <c r="C18" s="22">
        <v>279620</v>
      </c>
      <c r="D18" s="22">
        <v>280000</v>
      </c>
      <c r="E18" s="22">
        <v>280000</v>
      </c>
      <c r="F18" s="1"/>
    </row>
    <row r="19" spans="1:6" x14ac:dyDescent="0.25">
      <c r="A19" s="4">
        <v>223</v>
      </c>
      <c r="B19" s="19" t="s">
        <v>16</v>
      </c>
      <c r="C19" s="23"/>
      <c r="D19" s="23"/>
      <c r="E19" s="23"/>
      <c r="F19" s="1"/>
    </row>
    <row r="20" spans="1:6" ht="15.75" customHeight="1" x14ac:dyDescent="0.25">
      <c r="A20" s="24">
        <v>229</v>
      </c>
      <c r="B20" s="25" t="s">
        <v>17</v>
      </c>
      <c r="C20" s="18">
        <v>1800</v>
      </c>
      <c r="D20" s="8">
        <v>1800</v>
      </c>
      <c r="E20" s="8">
        <v>1800</v>
      </c>
      <c r="F20" s="3"/>
    </row>
    <row r="21" spans="1:6" x14ac:dyDescent="0.25">
      <c r="A21" s="14">
        <v>220</v>
      </c>
      <c r="B21" s="15" t="s">
        <v>18</v>
      </c>
      <c r="C21" s="16">
        <f>SUM(C11:C20)</f>
        <v>540365</v>
      </c>
      <c r="D21" s="16">
        <f>SUM(D11:D20)</f>
        <v>553300</v>
      </c>
      <c r="E21" s="16">
        <f>SUM(E11:E20)</f>
        <v>553800</v>
      </c>
      <c r="F21" s="27"/>
    </row>
    <row r="22" spans="1:6" x14ac:dyDescent="0.25">
      <c r="A22" s="14">
        <v>242</v>
      </c>
      <c r="B22" s="28" t="s">
        <v>19</v>
      </c>
      <c r="C22" s="16">
        <v>0</v>
      </c>
      <c r="D22" s="11">
        <v>0</v>
      </c>
      <c r="E22" s="11">
        <v>0</v>
      </c>
      <c r="F22" s="27"/>
    </row>
    <row r="23" spans="1:6" x14ac:dyDescent="0.25">
      <c r="A23" s="4">
        <v>291</v>
      </c>
      <c r="B23" s="4" t="s">
        <v>20</v>
      </c>
      <c r="C23" s="8">
        <v>0</v>
      </c>
      <c r="D23" s="8">
        <v>0</v>
      </c>
      <c r="E23" s="8">
        <v>0</v>
      </c>
      <c r="F23" s="27"/>
    </row>
    <row r="24" spans="1:6" x14ac:dyDescent="0.25">
      <c r="A24" s="4">
        <v>292</v>
      </c>
      <c r="B24" s="4" t="s">
        <v>21</v>
      </c>
      <c r="C24" s="13">
        <v>800</v>
      </c>
      <c r="D24" s="13">
        <v>3000</v>
      </c>
      <c r="E24" s="13">
        <v>3000</v>
      </c>
      <c r="F24" s="27"/>
    </row>
    <row r="25" spans="1:6" x14ac:dyDescent="0.25">
      <c r="A25" s="4">
        <v>292</v>
      </c>
      <c r="B25" s="4" t="s">
        <v>22</v>
      </c>
      <c r="C25" s="8">
        <v>2800</v>
      </c>
      <c r="D25" s="8">
        <v>2850</v>
      </c>
      <c r="E25" s="8">
        <v>2900</v>
      </c>
      <c r="F25" s="27"/>
    </row>
    <row r="26" spans="1:6" x14ac:dyDescent="0.25">
      <c r="A26" s="14">
        <v>290</v>
      </c>
      <c r="B26" s="29" t="s">
        <v>23</v>
      </c>
      <c r="C26" s="16">
        <f>SUM(C23:C25)</f>
        <v>3600</v>
      </c>
      <c r="D26" s="16">
        <f>D25+D23</f>
        <v>2850</v>
      </c>
      <c r="E26" s="16">
        <f>E25+E23</f>
        <v>2900</v>
      </c>
      <c r="F26" s="27"/>
    </row>
    <row r="27" spans="1:6" ht="15.75" x14ac:dyDescent="0.25">
      <c r="A27" s="30"/>
      <c r="B27" s="30" t="s">
        <v>24</v>
      </c>
      <c r="C27" s="31">
        <f>C6+C10+C21+C22+C26</f>
        <v>5602974</v>
      </c>
      <c r="D27" s="31">
        <f t="shared" ref="D27:E27" si="0">D6+D10+D21+D22+D26</f>
        <v>5777850</v>
      </c>
      <c r="E27" s="31">
        <f t="shared" si="0"/>
        <v>6309500</v>
      </c>
    </row>
    <row r="28" spans="1:6" x14ac:dyDescent="0.25">
      <c r="A28" s="32">
        <v>231</v>
      </c>
      <c r="B28" s="33" t="s">
        <v>25</v>
      </c>
      <c r="C28" s="18">
        <v>3000</v>
      </c>
      <c r="D28" s="8">
        <v>5000</v>
      </c>
      <c r="E28" s="8">
        <v>10000</v>
      </c>
    </row>
    <row r="29" spans="1:6" x14ac:dyDescent="0.25">
      <c r="A29" s="32">
        <v>233</v>
      </c>
      <c r="B29" s="33" t="s">
        <v>26</v>
      </c>
      <c r="C29" s="18">
        <v>5000</v>
      </c>
      <c r="D29" s="8">
        <v>10000</v>
      </c>
      <c r="E29" s="8">
        <v>20000</v>
      </c>
    </row>
    <row r="30" spans="1:6" x14ac:dyDescent="0.25">
      <c r="A30" s="34">
        <v>230</v>
      </c>
      <c r="B30" s="34" t="s">
        <v>27</v>
      </c>
      <c r="C30" s="35">
        <f>C29+C28</f>
        <v>8000</v>
      </c>
      <c r="D30" s="35">
        <f>D29+D28</f>
        <v>15000</v>
      </c>
      <c r="E30" s="35">
        <f>E29+E28</f>
        <v>30000</v>
      </c>
    </row>
    <row r="31" spans="1:6" ht="15.75" x14ac:dyDescent="0.25">
      <c r="A31" s="36">
        <v>200</v>
      </c>
      <c r="B31" s="37" t="s">
        <v>28</v>
      </c>
      <c r="C31" s="38">
        <f>C10+C21+C26+C30+C22</f>
        <v>627763</v>
      </c>
      <c r="D31" s="38">
        <f>D10+D21+D26+D30+D22</f>
        <v>651650</v>
      </c>
      <c r="E31" s="38">
        <f>E10+E21+E26+E30+E22</f>
        <v>673400</v>
      </c>
    </row>
    <row r="32" spans="1:6" ht="15.75" customHeight="1" x14ac:dyDescent="0.25">
      <c r="A32" s="32">
        <v>311</v>
      </c>
      <c r="B32" s="39" t="s">
        <v>29</v>
      </c>
      <c r="C32" s="40">
        <v>3000</v>
      </c>
      <c r="D32" s="6">
        <v>3000</v>
      </c>
      <c r="E32" s="6">
        <v>3000</v>
      </c>
    </row>
    <row r="33" spans="1:6" ht="15" customHeight="1" x14ac:dyDescent="0.25">
      <c r="A33" s="41">
        <v>312</v>
      </c>
      <c r="B33" s="5" t="s">
        <v>30</v>
      </c>
      <c r="C33" s="40">
        <v>3700</v>
      </c>
      <c r="D33" s="6">
        <v>3700</v>
      </c>
      <c r="E33" s="6">
        <v>3700</v>
      </c>
    </row>
    <row r="34" spans="1:6" ht="16.5" customHeight="1" x14ac:dyDescent="0.25">
      <c r="A34" s="42"/>
      <c r="B34" s="5" t="s">
        <v>31</v>
      </c>
      <c r="C34" s="40">
        <v>17000</v>
      </c>
      <c r="D34" s="6">
        <v>18000</v>
      </c>
      <c r="E34" s="6">
        <v>18500</v>
      </c>
      <c r="F34" s="3"/>
    </row>
    <row r="35" spans="1:6" x14ac:dyDescent="0.25">
      <c r="A35" s="42"/>
      <c r="B35" s="5" t="s">
        <v>32</v>
      </c>
      <c r="C35" s="40">
        <v>13250</v>
      </c>
      <c r="D35" s="6">
        <v>13250</v>
      </c>
      <c r="E35" s="6">
        <v>13250</v>
      </c>
      <c r="F35" s="7"/>
    </row>
    <row r="36" spans="1:6" x14ac:dyDescent="0.25">
      <c r="A36" s="42"/>
      <c r="B36" s="5" t="s">
        <v>33</v>
      </c>
      <c r="C36" s="40">
        <v>33000</v>
      </c>
      <c r="D36" s="6">
        <v>33000</v>
      </c>
      <c r="E36" s="6">
        <v>33000</v>
      </c>
    </row>
    <row r="37" spans="1:6" x14ac:dyDescent="0.25">
      <c r="A37" s="42"/>
      <c r="B37" s="5" t="s">
        <v>34</v>
      </c>
      <c r="C37" s="40">
        <v>90</v>
      </c>
      <c r="D37" s="6">
        <v>90</v>
      </c>
      <c r="E37" s="6">
        <v>90</v>
      </c>
    </row>
    <row r="38" spans="1:6" x14ac:dyDescent="0.25">
      <c r="A38" s="42"/>
      <c r="B38" s="5" t="s">
        <v>35</v>
      </c>
      <c r="C38" s="40">
        <v>520</v>
      </c>
      <c r="D38" s="6">
        <v>520</v>
      </c>
      <c r="E38" s="6">
        <v>520</v>
      </c>
    </row>
    <row r="39" spans="1:6" x14ac:dyDescent="0.25">
      <c r="A39" s="42"/>
      <c r="B39" s="5" t="s">
        <v>36</v>
      </c>
      <c r="C39" s="40">
        <v>470</v>
      </c>
      <c r="D39" s="6">
        <v>470</v>
      </c>
      <c r="E39" s="6">
        <v>470</v>
      </c>
    </row>
    <row r="40" spans="1:6" x14ac:dyDescent="0.25">
      <c r="A40" s="42"/>
      <c r="B40" s="43" t="s">
        <v>37</v>
      </c>
      <c r="C40" s="44">
        <f>SUM(C33:C39)</f>
        <v>68030</v>
      </c>
      <c r="D40" s="44">
        <f>SUM(D33:D39)</f>
        <v>69030</v>
      </c>
      <c r="E40" s="44">
        <f>SUM(E33:E39)</f>
        <v>69530</v>
      </c>
    </row>
    <row r="41" spans="1:6" x14ac:dyDescent="0.25">
      <c r="A41" s="42"/>
      <c r="B41" s="5" t="s">
        <v>38</v>
      </c>
      <c r="C41" s="45">
        <f>3034150-29050-36062-6750-15820-40385</f>
        <v>2906083</v>
      </c>
      <c r="D41" s="45">
        <v>3089000</v>
      </c>
      <c r="E41" s="45">
        <v>3200000</v>
      </c>
    </row>
    <row r="42" spans="1:6" x14ac:dyDescent="0.25">
      <c r="A42" s="42"/>
      <c r="B42" s="5" t="s">
        <v>39</v>
      </c>
      <c r="C42" s="40">
        <v>81730</v>
      </c>
      <c r="D42" s="40">
        <v>81700</v>
      </c>
      <c r="E42" s="40">
        <v>81700</v>
      </c>
    </row>
    <row r="43" spans="1:6" x14ac:dyDescent="0.25">
      <c r="A43" s="42"/>
      <c r="B43" s="5" t="s">
        <v>40</v>
      </c>
      <c r="C43" s="40">
        <v>42260</v>
      </c>
      <c r="D43" s="40">
        <v>43000</v>
      </c>
      <c r="E43" s="40">
        <v>43500</v>
      </c>
    </row>
    <row r="44" spans="1:6" x14ac:dyDescent="0.25">
      <c r="A44" s="42"/>
      <c r="B44" s="5" t="s">
        <v>41</v>
      </c>
      <c r="C44" s="40">
        <v>40418</v>
      </c>
      <c r="D44" s="40">
        <v>40500</v>
      </c>
      <c r="E44" s="40">
        <v>41000</v>
      </c>
    </row>
    <row r="45" spans="1:6" x14ac:dyDescent="0.25">
      <c r="A45" s="42"/>
      <c r="B45" s="5" t="s">
        <v>42</v>
      </c>
      <c r="C45" s="40">
        <v>29050</v>
      </c>
      <c r="D45" s="40">
        <v>33000</v>
      </c>
      <c r="E45" s="40">
        <v>34000</v>
      </c>
    </row>
    <row r="46" spans="1:6" x14ac:dyDescent="0.25">
      <c r="A46" s="42"/>
      <c r="B46" s="39" t="s">
        <v>43</v>
      </c>
      <c r="C46" s="46">
        <f>36062+6750+15820</f>
        <v>58632</v>
      </c>
      <c r="D46" s="46">
        <v>60000</v>
      </c>
      <c r="E46" s="46">
        <v>60000</v>
      </c>
    </row>
    <row r="47" spans="1:6" x14ac:dyDescent="0.25">
      <c r="A47" s="42"/>
      <c r="B47" s="43" t="s">
        <v>44</v>
      </c>
      <c r="C47" s="47">
        <f>SUM(C41:C46)</f>
        <v>3158173</v>
      </c>
      <c r="D47" s="47">
        <f>SUM(D41:D46)</f>
        <v>3347200</v>
      </c>
      <c r="E47" s="47">
        <f>SUM(E41:E46)</f>
        <v>3460200</v>
      </c>
    </row>
    <row r="48" spans="1:6" x14ac:dyDescent="0.25">
      <c r="A48" s="42"/>
      <c r="B48" s="9" t="s">
        <v>45</v>
      </c>
      <c r="C48" s="11">
        <f>C47+C40</f>
        <v>3226203</v>
      </c>
      <c r="D48" s="11">
        <f>D47+D40</f>
        <v>3416230</v>
      </c>
      <c r="E48" s="11">
        <f>E47+E40</f>
        <v>3529730</v>
      </c>
    </row>
    <row r="49" spans="1:5" x14ac:dyDescent="0.25">
      <c r="A49" s="42"/>
      <c r="B49" s="48"/>
      <c r="C49" s="5"/>
      <c r="D49" s="8"/>
      <c r="E49" s="8"/>
    </row>
    <row r="50" spans="1:5" x14ac:dyDescent="0.25">
      <c r="A50" s="42"/>
      <c r="B50" s="49" t="s">
        <v>46</v>
      </c>
      <c r="C50" s="50">
        <v>7721</v>
      </c>
      <c r="D50" s="6">
        <v>7765</v>
      </c>
      <c r="E50" s="6">
        <v>7765</v>
      </c>
    </row>
    <row r="51" spans="1:5" x14ac:dyDescent="0.25">
      <c r="A51" s="42"/>
      <c r="B51" s="49" t="s">
        <v>47</v>
      </c>
      <c r="C51" s="40">
        <v>25000</v>
      </c>
      <c r="D51" s="6">
        <v>25000</v>
      </c>
      <c r="E51" s="6">
        <v>25000</v>
      </c>
    </row>
    <row r="52" spans="1:5" x14ac:dyDescent="0.25">
      <c r="A52" s="42"/>
      <c r="B52" s="49" t="s">
        <v>48</v>
      </c>
      <c r="C52" s="40">
        <v>30000</v>
      </c>
      <c r="D52" s="6">
        <v>30000</v>
      </c>
      <c r="E52" s="6">
        <v>30000</v>
      </c>
    </row>
    <row r="53" spans="1:5" x14ac:dyDescent="0.25">
      <c r="A53" s="42"/>
      <c r="B53" s="49" t="s">
        <v>49</v>
      </c>
      <c r="C53" s="40">
        <v>40000</v>
      </c>
      <c r="D53" s="6">
        <v>0</v>
      </c>
      <c r="E53" s="6">
        <v>0</v>
      </c>
    </row>
    <row r="54" spans="1:5" x14ac:dyDescent="0.25">
      <c r="A54" s="42"/>
      <c r="B54" s="49" t="s">
        <v>50</v>
      </c>
      <c r="C54" s="40">
        <v>47000</v>
      </c>
      <c r="D54" s="6">
        <v>0</v>
      </c>
      <c r="E54" s="6">
        <v>0</v>
      </c>
    </row>
    <row r="55" spans="1:5" x14ac:dyDescent="0.25">
      <c r="A55" s="42"/>
      <c r="B55" s="49" t="s">
        <v>51</v>
      </c>
      <c r="C55" s="40">
        <v>174000</v>
      </c>
      <c r="D55" s="6">
        <v>136000</v>
      </c>
      <c r="E55" s="6">
        <v>0</v>
      </c>
    </row>
    <row r="56" spans="1:5" x14ac:dyDescent="0.25">
      <c r="A56" s="42"/>
      <c r="B56" s="5" t="s">
        <v>52</v>
      </c>
      <c r="C56" s="18"/>
      <c r="D56" s="8"/>
      <c r="E56" s="8"/>
    </row>
    <row r="57" spans="1:5" x14ac:dyDescent="0.25">
      <c r="A57" s="42"/>
      <c r="B57" s="5" t="s">
        <v>53</v>
      </c>
      <c r="C57" s="40"/>
      <c r="D57" s="6"/>
      <c r="E57" s="6"/>
    </row>
    <row r="58" spans="1:5" x14ac:dyDescent="0.25">
      <c r="A58" s="42"/>
      <c r="B58" s="5" t="s">
        <v>54</v>
      </c>
      <c r="C58" s="40"/>
      <c r="D58" s="6"/>
      <c r="E58" s="6"/>
    </row>
    <row r="59" spans="1:5" x14ac:dyDescent="0.25">
      <c r="A59" s="42"/>
      <c r="B59" s="5" t="s">
        <v>55</v>
      </c>
      <c r="C59" s="40"/>
      <c r="D59" s="6"/>
      <c r="E59" s="6"/>
    </row>
    <row r="60" spans="1:5" ht="15" customHeight="1" x14ac:dyDescent="0.25">
      <c r="A60" s="42"/>
      <c r="B60" s="5" t="s">
        <v>56</v>
      </c>
      <c r="C60" s="18">
        <v>2500</v>
      </c>
      <c r="D60" s="8">
        <v>2500</v>
      </c>
      <c r="E60" s="8">
        <v>2500</v>
      </c>
    </row>
    <row r="61" spans="1:5" x14ac:dyDescent="0.25">
      <c r="A61" s="42"/>
      <c r="B61" s="5" t="s">
        <v>57</v>
      </c>
      <c r="C61" s="18">
        <v>144890</v>
      </c>
      <c r="D61" s="8">
        <v>53000</v>
      </c>
      <c r="E61" s="8"/>
    </row>
    <row r="62" spans="1:5" x14ac:dyDescent="0.25">
      <c r="A62" s="42"/>
      <c r="B62" s="5" t="s">
        <v>58</v>
      </c>
      <c r="C62" s="18"/>
      <c r="D62" s="8"/>
      <c r="E62" s="8"/>
    </row>
    <row r="63" spans="1:5" x14ac:dyDescent="0.25">
      <c r="A63" s="42"/>
      <c r="B63" s="49" t="s">
        <v>59</v>
      </c>
      <c r="C63" s="40">
        <v>11887</v>
      </c>
      <c r="D63" s="6">
        <v>11084</v>
      </c>
      <c r="E63" s="6">
        <v>0</v>
      </c>
    </row>
    <row r="64" spans="1:5" x14ac:dyDescent="0.25">
      <c r="A64" s="42"/>
      <c r="B64" s="5" t="s">
        <v>60</v>
      </c>
      <c r="C64" s="40">
        <v>25165</v>
      </c>
      <c r="D64" s="6">
        <v>16475</v>
      </c>
      <c r="E64" s="6">
        <v>18670</v>
      </c>
    </row>
    <row r="65" spans="1:5" x14ac:dyDescent="0.25">
      <c r="A65" s="42"/>
      <c r="B65" s="5" t="s">
        <v>61</v>
      </c>
      <c r="C65" s="40">
        <v>26600</v>
      </c>
      <c r="D65" s="6">
        <v>0</v>
      </c>
      <c r="E65" s="6">
        <v>26600</v>
      </c>
    </row>
    <row r="66" spans="1:5" x14ac:dyDescent="0.25">
      <c r="A66" s="42"/>
      <c r="B66" s="5" t="s">
        <v>62</v>
      </c>
      <c r="C66" s="40">
        <v>320000</v>
      </c>
      <c r="D66" s="6">
        <v>320000</v>
      </c>
      <c r="E66" s="6">
        <v>320000</v>
      </c>
    </row>
    <row r="67" spans="1:5" x14ac:dyDescent="0.25">
      <c r="A67" s="42"/>
      <c r="B67" s="51" t="s">
        <v>63</v>
      </c>
      <c r="C67" s="44">
        <f>SUM(C50:C66)</f>
        <v>854763</v>
      </c>
      <c r="D67" s="44">
        <f>SUM(D50:D66)</f>
        <v>601824</v>
      </c>
      <c r="E67" s="44">
        <f>SUM(E50:E66)</f>
        <v>430535</v>
      </c>
    </row>
    <row r="68" spans="1:5" x14ac:dyDescent="0.25">
      <c r="A68" s="52"/>
      <c r="B68" s="53" t="s">
        <v>64</v>
      </c>
      <c r="C68" s="54">
        <f>C67+C48</f>
        <v>4080966</v>
      </c>
      <c r="D68" s="54">
        <f>D67+D48</f>
        <v>4018054</v>
      </c>
      <c r="E68" s="54">
        <f>E67+E48</f>
        <v>3960265</v>
      </c>
    </row>
    <row r="69" spans="1:5" x14ac:dyDescent="0.25">
      <c r="A69" s="55">
        <v>310</v>
      </c>
      <c r="B69" s="56" t="s">
        <v>65</v>
      </c>
      <c r="C69" s="57">
        <f>C68+C32</f>
        <v>4083966</v>
      </c>
      <c r="D69" s="57">
        <f>D68+D32</f>
        <v>4021054</v>
      </c>
      <c r="E69" s="57">
        <f>E68+E32</f>
        <v>3963265</v>
      </c>
    </row>
    <row r="70" spans="1:5" x14ac:dyDescent="0.25">
      <c r="A70" s="58">
        <v>322</v>
      </c>
      <c r="B70" s="59" t="s">
        <v>66</v>
      </c>
      <c r="C70" s="60">
        <f>[1]Transfery!E2</f>
        <v>1205395</v>
      </c>
      <c r="D70" s="60">
        <v>2500000</v>
      </c>
      <c r="E70" s="60">
        <v>0</v>
      </c>
    </row>
    <row r="71" spans="1:5" x14ac:dyDescent="0.25">
      <c r="A71" s="30">
        <v>33</v>
      </c>
      <c r="B71" s="56" t="s">
        <v>67</v>
      </c>
      <c r="C71" s="57"/>
      <c r="D71" s="57"/>
      <c r="E71" s="57"/>
    </row>
    <row r="72" spans="1:5" ht="15.75" x14ac:dyDescent="0.25">
      <c r="A72" s="61">
        <v>3</v>
      </c>
      <c r="B72" s="36" t="s">
        <v>68</v>
      </c>
      <c r="C72" s="62">
        <f t="shared" ref="C72:E72" si="1">C70+C69+C71</f>
        <v>5289361</v>
      </c>
      <c r="D72" s="62">
        <f t="shared" si="1"/>
        <v>6521054</v>
      </c>
      <c r="E72" s="62">
        <f t="shared" si="1"/>
        <v>3963265</v>
      </c>
    </row>
    <row r="73" spans="1:5" ht="11.25" customHeight="1" x14ac:dyDescent="0.25">
      <c r="A73" s="63"/>
      <c r="B73" s="64"/>
      <c r="C73" s="27"/>
      <c r="D73" s="65"/>
      <c r="E73" s="65"/>
    </row>
    <row r="74" spans="1:5" ht="16.5" customHeight="1" x14ac:dyDescent="0.25">
      <c r="A74" s="4">
        <v>453</v>
      </c>
      <c r="B74" s="4" t="s">
        <v>69</v>
      </c>
      <c r="C74" s="26">
        <v>40385</v>
      </c>
      <c r="D74" s="65">
        <v>0</v>
      </c>
      <c r="E74" s="65">
        <v>0</v>
      </c>
    </row>
    <row r="75" spans="1:5" x14ac:dyDescent="0.25">
      <c r="A75" s="4">
        <v>454</v>
      </c>
      <c r="B75" s="4" t="s">
        <v>70</v>
      </c>
      <c r="C75" s="26">
        <v>600000</v>
      </c>
      <c r="D75" s="65">
        <v>0</v>
      </c>
      <c r="E75" s="65">
        <v>0</v>
      </c>
    </row>
    <row r="76" spans="1:5" x14ac:dyDescent="0.25">
      <c r="A76" s="4">
        <v>513</v>
      </c>
      <c r="B76" s="4" t="s">
        <v>71</v>
      </c>
      <c r="C76" s="26">
        <v>400000</v>
      </c>
      <c r="D76" s="65">
        <v>1550000</v>
      </c>
      <c r="E76" s="65">
        <v>0</v>
      </c>
    </row>
    <row r="77" spans="1:5" x14ac:dyDescent="0.25">
      <c r="A77" s="4">
        <v>521</v>
      </c>
      <c r="B77" s="4" t="s">
        <v>72</v>
      </c>
      <c r="C77" s="26">
        <v>340000</v>
      </c>
      <c r="D77" s="65">
        <v>1660000</v>
      </c>
      <c r="E77" s="65">
        <v>0</v>
      </c>
    </row>
    <row r="78" spans="1:5" ht="15.75" x14ac:dyDescent="0.25">
      <c r="A78" s="66">
        <v>4</v>
      </c>
      <c r="B78" s="66" t="s">
        <v>73</v>
      </c>
      <c r="C78" s="67">
        <f>SUM(C74:C77)</f>
        <v>1380385</v>
      </c>
      <c r="D78" s="67">
        <f>SUM(D74:D77)</f>
        <v>3210000</v>
      </c>
      <c r="E78" s="67">
        <f>SUM(E74:E77)</f>
        <v>0</v>
      </c>
    </row>
    <row r="79" spans="1:5" x14ac:dyDescent="0.25">
      <c r="D79" s="7"/>
      <c r="E79" s="7"/>
    </row>
    <row r="80" spans="1:5" ht="18.75" x14ac:dyDescent="0.3">
      <c r="A80" s="68" t="s">
        <v>74</v>
      </c>
      <c r="B80" s="69"/>
      <c r="C80" s="69"/>
      <c r="D80" s="69"/>
      <c r="E80" s="69"/>
    </row>
    <row r="81" spans="1:5" ht="36" customHeight="1" x14ac:dyDescent="0.25">
      <c r="A81" s="70" t="s">
        <v>75</v>
      </c>
      <c r="B81" s="71"/>
      <c r="C81" s="72">
        <v>2022</v>
      </c>
      <c r="D81" s="72">
        <v>2023</v>
      </c>
      <c r="E81" s="72">
        <v>2024</v>
      </c>
    </row>
    <row r="82" spans="1:5" x14ac:dyDescent="0.25">
      <c r="A82" s="73" t="s">
        <v>24</v>
      </c>
      <c r="B82" s="74"/>
      <c r="C82" s="75">
        <f>C69+C27+C71</f>
        <v>9686940</v>
      </c>
      <c r="D82" s="75">
        <f>D69+D27+D71</f>
        <v>9798904</v>
      </c>
      <c r="E82" s="75">
        <f>E69+E27+E71</f>
        <v>10272765</v>
      </c>
    </row>
    <row r="83" spans="1:5" x14ac:dyDescent="0.25">
      <c r="A83" s="76" t="s">
        <v>27</v>
      </c>
      <c r="B83" s="77"/>
      <c r="C83" s="78">
        <f>C70+C30</f>
        <v>1213395</v>
      </c>
      <c r="D83" s="78">
        <f>D70+D30</f>
        <v>2515000</v>
      </c>
      <c r="E83" s="78">
        <f>E70+E30</f>
        <v>30000</v>
      </c>
    </row>
    <row r="84" spans="1:5" x14ac:dyDescent="0.25">
      <c r="A84" s="79" t="s">
        <v>76</v>
      </c>
      <c r="B84" s="80"/>
      <c r="C84" s="81">
        <f>C78</f>
        <v>1380385</v>
      </c>
      <c r="D84" s="81">
        <f>D78</f>
        <v>3210000</v>
      </c>
      <c r="E84" s="81">
        <f>E78</f>
        <v>0</v>
      </c>
    </row>
    <row r="85" spans="1:5" ht="16.5" thickBot="1" x14ac:dyDescent="0.3">
      <c r="A85" s="82"/>
      <c r="B85" s="83"/>
      <c r="C85" s="84">
        <f>SUM(C82:C84)</f>
        <v>12280720</v>
      </c>
      <c r="D85" s="84">
        <f>SUM(D82:D84)</f>
        <v>15523904</v>
      </c>
      <c r="E85" s="84">
        <f>SUM(E82:E84)</f>
        <v>10302765</v>
      </c>
    </row>
  </sheetData>
  <mergeCells count="11">
    <mergeCell ref="A84:B84"/>
    <mergeCell ref="A85:B85"/>
    <mergeCell ref="E18:E19"/>
    <mergeCell ref="A33:A68"/>
    <mergeCell ref="A80:E80"/>
    <mergeCell ref="A81:B81"/>
    <mergeCell ref="A82:B82"/>
    <mergeCell ref="A83:B83"/>
    <mergeCell ref="C15:C16"/>
    <mergeCell ref="C18:C19"/>
    <mergeCell ref="D18:D19"/>
  </mergeCells>
  <pageMargins left="0" right="0" top="0.15748031496062992" bottom="0.19685039370078741" header="0.31496062992125984" footer="0.31496062992125984"/>
  <pageSetup paperSize="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Príjem 2021-2023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andrea.magyelova</dc:creator>
  <cp:lastModifiedBy>andrea.magyelova</cp:lastModifiedBy>
  <dcterms:created xsi:type="dcterms:W3CDTF">2021-12-01T11:35:24Z</dcterms:created>
  <dcterms:modified xsi:type="dcterms:W3CDTF">2021-12-01T11:37:32Z</dcterms:modified>
</cp:coreProperties>
</file>