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24226"/>
  <mc:AlternateContent xmlns:mc="http://schemas.openxmlformats.org/markup-compatibility/2006">
    <mc:Choice Requires="x15">
      <x15ac:absPath xmlns:x15ac="http://schemas.microsoft.com/office/spreadsheetml/2010/11/ac" url="C:\Users\andrea.magyelova\Documents\Rozpočet 2023\MS\"/>
    </mc:Choice>
  </mc:AlternateContent>
  <xr:revisionPtr revIDLastSave="0" documentId="13_ncr:1_{7C44047E-5262-4E9E-AA0E-23C345CD1550}" xr6:coauthVersionLast="47" xr6:coauthVersionMax="47" xr10:uidLastSave="{00000000-0000-0000-0000-000000000000}"/>
  <bookViews>
    <workbookView xWindow="-108" yWindow="-108" windowWidth="23256" windowHeight="12576" xr2:uid="{00000000-000D-0000-FFFF-FFFF00000000}"/>
  </bookViews>
  <sheets>
    <sheet name="Úvod" sheetId="6" r:id="rId1"/>
    <sheet name="1.1 Vedenie mesta" sheetId="7" r:id="rId2"/>
    <sheet name="1.2 Členstvo v org.a združ." sheetId="54" r:id="rId3"/>
    <sheet name="1.3 Strategické plánovanie" sheetId="36" r:id="rId4"/>
    <sheet name="1.4 Manažment investícií" sheetId="51" r:id="rId5"/>
    <sheet name="1.5 Rozpočtovníctvo a audit" sheetId="52" r:id="rId6"/>
    <sheet name="1.6 Správa daní a poplatkov" sheetId="50" r:id="rId7"/>
    <sheet name="1.7 Kontrolná činnosť, petície" sheetId="34" r:id="rId8"/>
    <sheet name="1.8 Znalecké a porad.služby" sheetId="104" r:id="rId9"/>
    <sheet name="2.1 Propagácia a prezentácia " sheetId="38" r:id="rId10"/>
    <sheet name="2.2 Reg.,nar. a nadnár.spolupr." sheetId="41" r:id="rId11"/>
    <sheet name="2.3 Internetová komunikácia" sheetId="3" r:id="rId12"/>
    <sheet name="2.4 Mestské noviny FZ" sheetId="42" r:id="rId13"/>
    <sheet name="3.1 Správne konanie" sheetId="11" r:id="rId14"/>
    <sheet name="3.2 Činnosť samosprávnych org." sheetId="15" r:id="rId15"/>
    <sheet name="3.3 Voľby" sheetId="17" r:id="rId16"/>
    <sheet name="3.4 Majet.vysp.a spr.nehnut." sheetId="44" r:id="rId17"/>
    <sheet name="3.5 Vzdelávanie zamestnancov" sheetId="45" r:id="rId18"/>
    <sheet name="3.6 Archív,registratúra" sheetId="14" r:id="rId19"/>
    <sheet name="3.7  Mestský informačný syst." sheetId="5" r:id="rId20"/>
    <sheet name="3.8 Správa služ.mot.voz." sheetId="16" r:id="rId21"/>
    <sheet name="4.1 Matrika" sheetId="18" r:id="rId22"/>
    <sheet name="4.2 Osvedč.listín a podpis." sheetId="19" r:id="rId23"/>
    <sheet name="4.3 Evidencia obyv." sheetId="20" r:id="rId24"/>
    <sheet name="4.4 Služby podnikateľom" sheetId="55" r:id="rId25"/>
    <sheet name="4.5 Org.občianskych obradov" sheetId="21" r:id="rId26"/>
    <sheet name="4.6 Úradná tabuľa" sheetId="22" r:id="rId27"/>
    <sheet name="5.1 Ver.poriadok a bezp." sheetId="70" r:id="rId28"/>
    <sheet name="5.2 MOPS" sheetId="107" r:id="rId29"/>
    <sheet name="5.3 Kamerový systém" sheetId="74" r:id="rId30"/>
    <sheet name="5.4 Civilná ochrana" sheetId="75" r:id="rId31"/>
    <sheet name="5.5 Požiarna ochrana" sheetId="23" r:id="rId32"/>
    <sheet name="6.VPS" sheetId="79" r:id="rId33"/>
    <sheet name="7.1 Výstavba MK" sheetId="56" r:id="rId34"/>
    <sheet name="7.2 opr.a údr.MKaVP " sheetId="110" r:id="rId35"/>
    <sheet name="7.3 Údržba zelene" sheetId="111" r:id="rId36"/>
    <sheet name="8.1.1 MŠ-Óvoda Daxnerova" sheetId="85" r:id="rId37"/>
    <sheet name="8.1.2 MŠ-Óvoda Štúrova" sheetId="78" r:id="rId38"/>
    <sheet name="8.2.1ZŠ FL 64A" sheetId="84" r:id="rId39"/>
    <sheet name="8.2.2ZŠ Mocsáry" sheetId="83" r:id="rId40"/>
    <sheet name="8.2.3ZŠ Školská" sheetId="82" r:id="rId41"/>
    <sheet name="8.2.4ZŠ Koháry" sheetId="81" r:id="rId42"/>
    <sheet name="8.3 Podpora šk.d. FL64A" sheetId="108" r:id="rId43"/>
    <sheet name="8.3 Podp.šk.d.ZŠMocsáry" sheetId="115" r:id="rId44"/>
    <sheet name="8.3 Podpora šk.d. Školská1" sheetId="109" r:id="rId45"/>
    <sheet name="8.3 Podp.šk.d.ZŠKoháry" sheetId="114" r:id="rId46"/>
    <sheet name="8.4.1 ŠJpriMŠ Dax." sheetId="59" r:id="rId47"/>
    <sheet name="8.4.2 ŠJpriMŠ Štúr." sheetId="77" r:id="rId48"/>
    <sheet name="8.4.3 ŠJpriZŠ FL64A " sheetId="86" r:id="rId49"/>
    <sheet name="8.4.4 ŠJpriZŠ Školská" sheetId="87" r:id="rId50"/>
    <sheet name="8.4.5 ŠJpriZŠ Koháry" sheetId="91" r:id="rId51"/>
    <sheet name="8.5.0 ZUŠ" sheetId="76" r:id="rId52"/>
    <sheet name="8.5.1 ŠKD FL64A" sheetId="89" r:id="rId53"/>
    <sheet name="8.5.2 ŠKD Mocsáry" sheetId="90" r:id="rId54"/>
    <sheet name="8.5.3 ŠKD Školská" sheetId="88" r:id="rId55"/>
    <sheet name="8.5.4 ŚKD Koháry" sheetId="92" r:id="rId56"/>
    <sheet name="8.6 Školský úrad" sheetId="61" r:id="rId57"/>
    <sheet name="8.7 ZŠFL64A neform.v." sheetId="95" r:id="rId58"/>
    <sheet name="8.7 ZŠMocsáry neform.v." sheetId="97" r:id="rId59"/>
    <sheet name="8.7 ZŠŠkolská neform.v. " sheetId="99" r:id="rId60"/>
    <sheet name="8.7 ZŠKoháry neform.v." sheetId="93" r:id="rId61"/>
    <sheet name="9.1 Podpora šport.aktivít" sheetId="68" r:id="rId62"/>
    <sheet name="9.2 Prev.šport.areálu a ihrísk" sheetId="106" r:id="rId63"/>
    <sheet name="10.1Kult.v meste(MsKS)" sheetId="101" r:id="rId64"/>
    <sheet name="10.3Podp.kult.a spol.aktivítOZ" sheetId="103" r:id="rId65"/>
    <sheet name="10.2,4,5 HMF" sheetId="102" r:id="rId66"/>
    <sheet name="11.1 Menšie obecné služby" sheetId="67" r:id="rId67"/>
    <sheet name="11.2 Územné a stavebné konanie" sheetId="105" r:id="rId68"/>
    <sheet name="11.3 Ind.rozvoj.na z.pož." sheetId="64" r:id="rId69"/>
    <sheet name="11.4 Ochr.prír.a krajiny" sheetId="65" r:id="rId70"/>
    <sheet name="12.1 Dávky v HN" sheetId="24" r:id="rId71"/>
    <sheet name="12.2 Opat.a prepr.služba" sheetId="26" r:id="rId72"/>
    <sheet name="12.3 Org.strav.dôchodcov" sheetId="27" r:id="rId73"/>
    <sheet name="12.4 Denný stacionár" sheetId="29" r:id="rId74"/>
    <sheet name="12.5 Dotácie pre deti" sheetId="112" r:id="rId75"/>
    <sheet name="12.6 Starost.v DD Nezábudka" sheetId="30" r:id="rId76"/>
    <sheet name="12.7.1 TSP" sheetId="113" r:id="rId77"/>
    <sheet name="12.7.2 KC" sheetId="32" r:id="rId78"/>
    <sheet name="12.8 Osobitný príjemca" sheetId="28" r:id="rId79"/>
    <sheet name="13.1 Mestský úrad" sheetId="66" r:id="rId80"/>
    <sheet name="13.2 Spoločný OcÚ" sheetId="63" r:id="rId81"/>
    <sheet name="13.3 Realizácia národných proje" sheetId="69" r:id="rId82"/>
    <sheet name="Hárok1" sheetId="80" r:id="rId83"/>
  </sheets>
  <calcPr calcId="191029"/>
</workbook>
</file>

<file path=xl/calcChain.xml><?xml version="1.0" encoding="utf-8"?>
<calcChain xmlns="http://schemas.openxmlformats.org/spreadsheetml/2006/main">
  <c r="F68" i="79" l="1"/>
  <c r="E68" i="79"/>
  <c r="F27" i="78"/>
  <c r="F27" i="102"/>
  <c r="F30" i="102" s="1"/>
  <c r="E30" i="102"/>
  <c r="E25" i="51" l="1"/>
  <c r="F27" i="51"/>
  <c r="F24" i="51"/>
  <c r="F25" i="51" s="1"/>
  <c r="F26" i="26"/>
  <c r="E26" i="26"/>
  <c r="F26" i="67"/>
  <c r="F27" i="85"/>
  <c r="F24" i="56"/>
  <c r="F23" i="56"/>
  <c r="E28" i="56"/>
  <c r="F27" i="56"/>
  <c r="E24" i="56"/>
  <c r="F22" i="56"/>
  <c r="E25" i="56"/>
  <c r="F28" i="106"/>
  <c r="E28" i="106"/>
  <c r="F34" i="91"/>
  <c r="E34" i="91"/>
  <c r="F44" i="76"/>
  <c r="E25" i="97"/>
  <c r="E26" i="21"/>
  <c r="F26" i="21"/>
  <c r="E25" i="75"/>
  <c r="F24" i="75"/>
  <c r="F30" i="70"/>
  <c r="I22" i="54"/>
  <c r="E57" i="79"/>
  <c r="F57" i="79"/>
  <c r="E34" i="102"/>
  <c r="F34" i="86"/>
  <c r="E34" i="86"/>
  <c r="F25" i="56" l="1"/>
  <c r="E38" i="81"/>
  <c r="F29" i="81"/>
  <c r="E26" i="103" l="1"/>
  <c r="F26" i="103"/>
  <c r="F29" i="59" l="1"/>
  <c r="E29" i="59"/>
  <c r="F27" i="29"/>
  <c r="F28" i="78"/>
  <c r="F48" i="79"/>
  <c r="E48" i="79"/>
  <c r="F33" i="79"/>
  <c r="E33" i="79"/>
  <c r="E55" i="79"/>
  <c r="F29" i="29"/>
  <c r="F32" i="106"/>
  <c r="E32" i="106"/>
  <c r="E26" i="66"/>
  <c r="F38" i="78"/>
  <c r="F25" i="28" l="1"/>
  <c r="E28" i="64" l="1"/>
  <c r="F28" i="64"/>
  <c r="F25" i="64"/>
  <c r="F45" i="79" l="1"/>
  <c r="E45" i="79"/>
  <c r="F30" i="85" l="1"/>
  <c r="F32" i="70" l="1"/>
  <c r="E32" i="70"/>
  <c r="E25" i="95" l="1"/>
  <c r="D25" i="95"/>
  <c r="E34" i="87"/>
  <c r="F34" i="87"/>
  <c r="F23" i="42" l="1"/>
  <c r="F25" i="42" s="1"/>
  <c r="F24" i="38"/>
  <c r="E24" i="38"/>
  <c r="E26" i="38"/>
  <c r="E27" i="38" l="1"/>
  <c r="F26" i="34"/>
  <c r="F28" i="34" s="1"/>
  <c r="E26" i="34"/>
  <c r="E28" i="34" s="1"/>
  <c r="F24" i="5"/>
  <c r="F26" i="5" s="1"/>
  <c r="E24" i="5"/>
  <c r="E26" i="5" s="1"/>
  <c r="F24" i="52"/>
  <c r="F31" i="52"/>
  <c r="E31" i="52"/>
  <c r="E24" i="52"/>
  <c r="E32" i="78"/>
  <c r="F32" i="78"/>
  <c r="F30" i="112"/>
  <c r="F32" i="112" s="1"/>
  <c r="E30" i="112"/>
  <c r="E32" i="112" s="1"/>
  <c r="E26" i="97"/>
  <c r="E27" i="97" s="1"/>
  <c r="D26" i="97"/>
  <c r="D27" i="97" s="1"/>
  <c r="F34" i="59"/>
  <c r="E34" i="59"/>
  <c r="E34" i="77"/>
  <c r="F34" i="77"/>
  <c r="F34" i="102"/>
  <c r="E28" i="101"/>
  <c r="F28" i="101"/>
  <c r="F24" i="101"/>
  <c r="F25" i="105"/>
  <c r="E25" i="105"/>
  <c r="E28" i="26"/>
  <c r="F28" i="26"/>
  <c r="E26" i="23"/>
  <c r="E26" i="69"/>
  <c r="E28" i="69" s="1"/>
  <c r="F26" i="69"/>
  <c r="F28" i="69" s="1"/>
  <c r="E26" i="63"/>
  <c r="E28" i="63" s="1"/>
  <c r="F26" i="63"/>
  <c r="F28" i="63" s="1"/>
  <c r="E28" i="66"/>
  <c r="F26" i="66"/>
  <c r="F28" i="66" s="1"/>
  <c r="E25" i="28"/>
  <c r="F27" i="28"/>
  <c r="E27" i="28"/>
  <c r="E28" i="32"/>
  <c r="E30" i="32" s="1"/>
  <c r="F28" i="32"/>
  <c r="F30" i="32" s="1"/>
  <c r="E28" i="113"/>
  <c r="E30" i="113" s="1"/>
  <c r="F28" i="113"/>
  <c r="F30" i="113" s="1"/>
  <c r="E24" i="30"/>
  <c r="E26" i="30" s="1"/>
  <c r="F24" i="30"/>
  <c r="F26" i="30" s="1"/>
  <c r="E27" i="29"/>
  <c r="E29" i="29"/>
  <c r="F24" i="27"/>
  <c r="F26" i="27" s="1"/>
  <c r="E26" i="27"/>
  <c r="E25" i="24"/>
  <c r="E27" i="24" s="1"/>
  <c r="F25" i="24"/>
  <c r="F27" i="24" s="1"/>
  <c r="E25" i="65"/>
  <c r="F25" i="65"/>
  <c r="E27" i="65"/>
  <c r="F27" i="65"/>
  <c r="E25" i="64"/>
  <c r="E29" i="64" s="1"/>
  <c r="F29" i="64"/>
  <c r="E27" i="105"/>
  <c r="F27" i="105"/>
  <c r="E26" i="67"/>
  <c r="E28" i="67"/>
  <c r="F28" i="67"/>
  <c r="E32" i="102"/>
  <c r="F32" i="102"/>
  <c r="E23" i="103"/>
  <c r="E27" i="103" s="1"/>
  <c r="F23" i="103"/>
  <c r="F27" i="103" s="1"/>
  <c r="E24" i="101"/>
  <c r="F33" i="106"/>
  <c r="E24" i="68"/>
  <c r="E26" i="68" s="1"/>
  <c r="F24" i="68"/>
  <c r="F26" i="68" s="1"/>
  <c r="D26" i="93"/>
  <c r="D27" i="93" s="1"/>
  <c r="E26" i="93"/>
  <c r="E27" i="93" s="1"/>
  <c r="D26" i="99"/>
  <c r="E26" i="99"/>
  <c r="E26" i="61"/>
  <c r="E28" i="61" s="1"/>
  <c r="F26" i="61"/>
  <c r="F28" i="61" s="1"/>
  <c r="E27" i="92"/>
  <c r="E30" i="92" s="1"/>
  <c r="F27" i="92"/>
  <c r="F30" i="92" s="1"/>
  <c r="E33" i="92"/>
  <c r="F33" i="92"/>
  <c r="E27" i="88"/>
  <c r="E30" i="88" s="1"/>
  <c r="F27" i="88"/>
  <c r="F30" i="88" s="1"/>
  <c r="E33" i="88"/>
  <c r="F33" i="88"/>
  <c r="E27" i="90"/>
  <c r="E30" i="90" s="1"/>
  <c r="F27" i="90"/>
  <c r="F30" i="90" s="1"/>
  <c r="E33" i="90"/>
  <c r="F33" i="90"/>
  <c r="E27" i="89"/>
  <c r="E30" i="89" s="1"/>
  <c r="F27" i="89"/>
  <c r="F30" i="89" s="1"/>
  <c r="E33" i="89"/>
  <c r="F33" i="89"/>
  <c r="E27" i="76"/>
  <c r="E30" i="76" s="1"/>
  <c r="F27" i="76"/>
  <c r="F30" i="76" s="1"/>
  <c r="E35" i="76"/>
  <c r="F35" i="76"/>
  <c r="E27" i="91"/>
  <c r="E30" i="91" s="1"/>
  <c r="F27" i="91"/>
  <c r="F30" i="91" s="1"/>
  <c r="E27" i="87"/>
  <c r="E30" i="87" s="1"/>
  <c r="F27" i="87"/>
  <c r="F30" i="87" s="1"/>
  <c r="E27" i="86"/>
  <c r="E30" i="86" s="1"/>
  <c r="F27" i="86"/>
  <c r="F30" i="86" s="1"/>
  <c r="E27" i="77"/>
  <c r="E30" i="77" s="1"/>
  <c r="F27" i="77"/>
  <c r="F30" i="77" s="1"/>
  <c r="E27" i="59"/>
  <c r="E30" i="59" s="1"/>
  <c r="F27" i="59"/>
  <c r="F30" i="59" s="1"/>
  <c r="D24" i="114"/>
  <c r="D25" i="114" s="1"/>
  <c r="E24" i="114"/>
  <c r="E25" i="114" s="1"/>
  <c r="E24" i="109"/>
  <c r="E27" i="109" s="1"/>
  <c r="F24" i="109"/>
  <c r="F27" i="109" s="1"/>
  <c r="E30" i="109"/>
  <c r="F30" i="109"/>
  <c r="D24" i="115"/>
  <c r="E24" i="115"/>
  <c r="E24" i="108"/>
  <c r="E25" i="108" s="1"/>
  <c r="F24" i="108"/>
  <c r="F25" i="108" s="1"/>
  <c r="E28" i="108"/>
  <c r="F28" i="108"/>
  <c r="E27" i="81"/>
  <c r="E30" i="81" s="1"/>
  <c r="F27" i="81"/>
  <c r="F30" i="81" s="1"/>
  <c r="F38" i="81"/>
  <c r="E27" i="82"/>
  <c r="E29" i="82" s="1"/>
  <c r="F27" i="82"/>
  <c r="F29" i="82" s="1"/>
  <c r="E34" i="82"/>
  <c r="F34" i="82"/>
  <c r="E27" i="83"/>
  <c r="E29" i="83" s="1"/>
  <c r="F27" i="83"/>
  <c r="F29" i="83" s="1"/>
  <c r="E35" i="83"/>
  <c r="F35" i="83"/>
  <c r="E27" i="84"/>
  <c r="E29" i="84" s="1"/>
  <c r="F27" i="84"/>
  <c r="F29" i="84" s="1"/>
  <c r="E33" i="84"/>
  <c r="F33" i="84"/>
  <c r="E28" i="78"/>
  <c r="E38" i="78"/>
  <c r="E28" i="85"/>
  <c r="E31" i="85" s="1"/>
  <c r="F28" i="85"/>
  <c r="F31" i="85" s="1"/>
  <c r="E35" i="85"/>
  <c r="F35" i="85"/>
  <c r="E24" i="111"/>
  <c r="F24" i="111"/>
  <c r="F27" i="111" s="1"/>
  <c r="E26" i="111"/>
  <c r="F26" i="111"/>
  <c r="E25" i="110"/>
  <c r="E28" i="110" s="1"/>
  <c r="F25" i="110"/>
  <c r="E27" i="110"/>
  <c r="F27" i="110"/>
  <c r="E29" i="56"/>
  <c r="F29" i="56"/>
  <c r="E27" i="79"/>
  <c r="F27" i="79"/>
  <c r="E30" i="79"/>
  <c r="F30" i="79"/>
  <c r="E36" i="79"/>
  <c r="F36" i="79"/>
  <c r="F42" i="79"/>
  <c r="E42" i="79"/>
  <c r="E51" i="79"/>
  <c r="F51" i="79"/>
  <c r="E60" i="79"/>
  <c r="F60" i="79"/>
  <c r="E63" i="79"/>
  <c r="F63" i="79"/>
  <c r="E66" i="79"/>
  <c r="F66" i="79"/>
  <c r="E24" i="23"/>
  <c r="F24" i="23"/>
  <c r="F26" i="23"/>
  <c r="E27" i="75"/>
  <c r="F25" i="75"/>
  <c r="F27" i="75" s="1"/>
  <c r="E24" i="74"/>
  <c r="F24" i="74"/>
  <c r="E27" i="74"/>
  <c r="F27" i="74"/>
  <c r="E27" i="107"/>
  <c r="F27" i="107"/>
  <c r="E29" i="107"/>
  <c r="F29" i="107"/>
  <c r="E27" i="70"/>
  <c r="F27" i="70"/>
  <c r="E30" i="70"/>
  <c r="E28" i="21"/>
  <c r="F28" i="21"/>
  <c r="E23" i="55"/>
  <c r="F23" i="55"/>
  <c r="F25" i="55" s="1"/>
  <c r="E25" i="55"/>
  <c r="E27" i="20"/>
  <c r="E29" i="20" s="1"/>
  <c r="F27" i="20"/>
  <c r="F29" i="20" s="1"/>
  <c r="E27" i="18"/>
  <c r="E29" i="18" s="1"/>
  <c r="F27" i="18"/>
  <c r="F29" i="18" s="1"/>
  <c r="E27" i="16"/>
  <c r="F27" i="16"/>
  <c r="E30" i="16"/>
  <c r="F30" i="16"/>
  <c r="E24" i="45"/>
  <c r="E26" i="45" s="1"/>
  <c r="F24" i="45"/>
  <c r="F26" i="45" s="1"/>
  <c r="E25" i="44"/>
  <c r="F25" i="44"/>
  <c r="E28" i="44"/>
  <c r="F28" i="44"/>
  <c r="E26" i="17"/>
  <c r="E28" i="17" s="1"/>
  <c r="F26" i="17"/>
  <c r="F28" i="17" s="1"/>
  <c r="E26" i="15"/>
  <c r="E28" i="15" s="1"/>
  <c r="F26" i="15"/>
  <c r="F28" i="15" s="1"/>
  <c r="E23" i="42"/>
  <c r="E25" i="42" s="1"/>
  <c r="E25" i="41"/>
  <c r="E27" i="41" s="1"/>
  <c r="F25" i="41"/>
  <c r="F27" i="41" s="1"/>
  <c r="F26" i="38"/>
  <c r="F27" i="38" s="1"/>
  <c r="E24" i="104"/>
  <c r="E26" i="104" s="1"/>
  <c r="F24" i="104"/>
  <c r="F26" i="104" s="1"/>
  <c r="E23" i="50"/>
  <c r="E25" i="50" s="1"/>
  <c r="F23" i="50"/>
  <c r="F25" i="50" s="1"/>
  <c r="E29" i="51"/>
  <c r="F29" i="51"/>
  <c r="E23" i="36"/>
  <c r="E25" i="36" s="1"/>
  <c r="F23" i="36"/>
  <c r="F25" i="36" s="1"/>
  <c r="J22" i="54"/>
  <c r="J26" i="54" s="1"/>
  <c r="I26" i="54"/>
  <c r="E24" i="7"/>
  <c r="E26" i="7" s="1"/>
  <c r="F24" i="7"/>
  <c r="F26" i="7" s="1"/>
  <c r="E28" i="105" l="1"/>
  <c r="E27" i="23"/>
  <c r="F28" i="65"/>
  <c r="E28" i="65"/>
  <c r="E53" i="79"/>
  <c r="F29" i="67"/>
  <c r="F27" i="23"/>
  <c r="F30" i="107"/>
  <c r="E30" i="29"/>
  <c r="E29" i="101"/>
  <c r="E27" i="111"/>
  <c r="F30" i="29"/>
  <c r="E31" i="16"/>
  <c r="F33" i="70"/>
  <c r="E33" i="70"/>
  <c r="F28" i="74"/>
  <c r="E33" i="78"/>
  <c r="F29" i="44"/>
  <c r="E29" i="44"/>
  <c r="E29" i="67"/>
  <c r="E30" i="56"/>
  <c r="F32" i="52"/>
  <c r="F35" i="102"/>
  <c r="F53" i="79"/>
  <c r="F28" i="110"/>
  <c r="E30" i="107"/>
  <c r="F33" i="78"/>
  <c r="E35" i="102"/>
  <c r="F28" i="105"/>
  <c r="E28" i="74"/>
  <c r="F30" i="51"/>
  <c r="E32" i="52"/>
  <c r="F29" i="101"/>
  <c r="E33" i="106"/>
  <c r="F31" i="16"/>
  <c r="E30" i="51"/>
  <c r="F30" i="56"/>
  <c r="E70" i="79" l="1"/>
  <c r="F70" i="7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4" authorId="0" shapeId="0" xr:uid="{00000000-0006-0000-24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4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5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6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7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3" authorId="0" shapeId="0" xr:uid="{00000000-0006-0000-2A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5" authorId="0" shapeId="0" xr:uid="{00000000-0006-0000-2C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2E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2" authorId="0" shapeId="0" xr:uid="{00000000-0006-0000-2F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0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1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2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7" authorId="0" shapeId="0" xr:uid="{00000000-0006-0000-3300-000001000000}">
      <text>
        <r>
          <rPr>
            <b/>
            <sz val="9"/>
            <color indexed="81"/>
            <rFont val="Segoe UI"/>
            <family val="2"/>
            <charset val="238"/>
          </rPr>
          <t>ANTALOVÁ Emese:</t>
        </r>
        <r>
          <rPr>
            <sz val="9"/>
            <color indexed="81"/>
            <rFont val="Segoe UI"/>
            <family val="2"/>
            <charset val="238"/>
          </rPr>
          <t xml:space="preserve">
</t>
        </r>
      </text>
    </comment>
  </commentList>
</comments>
</file>

<file path=xl/sharedStrings.xml><?xml version="1.0" encoding="utf-8"?>
<sst xmlns="http://schemas.openxmlformats.org/spreadsheetml/2006/main" count="4746" uniqueCount="1180">
  <si>
    <t>Program</t>
  </si>
  <si>
    <t>Výška čerpania spolu</t>
  </si>
  <si>
    <t>Schválený rozpočet spolu</t>
  </si>
  <si>
    <t>názov</t>
  </si>
  <si>
    <t>1. Vstupné údaje</t>
  </si>
  <si>
    <t xml:space="preserve">2. Finančné plnenie </t>
  </si>
  <si>
    <t>EK</t>
  </si>
  <si>
    <t>FK</t>
  </si>
  <si>
    <t>Druh výdavku</t>
  </si>
  <si>
    <t>Aktuálny rozpočet</t>
  </si>
  <si>
    <t>Plnenie</t>
  </si>
  <si>
    <t>Spolu bežné výdavky</t>
  </si>
  <si>
    <t>Spolu kapitálové výdavky</t>
  </si>
  <si>
    <t>SPOLU</t>
  </si>
  <si>
    <t xml:space="preserve">3. Programové plnenie </t>
  </si>
  <si>
    <t>Merateľný ukazovateľ</t>
  </si>
  <si>
    <t xml:space="preserve">Komentár </t>
  </si>
  <si>
    <t>Porovnanie plánovaných a dosiahnutých výstupov a výsledkov, vrátane posúdenia prípadného nerovnomerného vecného plnenia vo vzťahu k vynaloženým výdavkom.</t>
  </si>
  <si>
    <t>Vypracoval, dňa</t>
  </si>
  <si>
    <t>Schválil, dňa</t>
  </si>
  <si>
    <t>Aktuálny rozpočet spolu</t>
  </si>
  <si>
    <t>Útvar</t>
  </si>
  <si>
    <t xml:space="preserve">Cieľ </t>
  </si>
  <si>
    <t>Výdavky</t>
  </si>
  <si>
    <t>kód</t>
  </si>
  <si>
    <t>Rozpočtová alebo príspevková organizácia</t>
  </si>
  <si>
    <t>Zodpovedný</t>
  </si>
  <si>
    <t>Aktivita</t>
  </si>
  <si>
    <t>tis. €</t>
  </si>
  <si>
    <t xml:space="preserve">Návrhy na operatívne riešenie nedostatkov </t>
  </si>
  <si>
    <t>Propagácia a prezentácia</t>
  </si>
  <si>
    <t>Internetová komunikácia</t>
  </si>
  <si>
    <t>Interné služby</t>
  </si>
  <si>
    <t>áno</t>
  </si>
  <si>
    <t xml:space="preserve">Zvýšiť návštevnosť stránky mesta </t>
  </si>
  <si>
    <t>Na stránke sú k dispozícii vždy aktuálne (aktualizované) informácie</t>
  </si>
  <si>
    <t xml:space="preserve">Zabezpečiť výkonné informačné prostredie pre zamestnancov mesta </t>
  </si>
  <si>
    <t xml:space="preserve">Zabezpečiť kopírovaciu a telekomunikačnú techniku pre efektívnu prácu zamestnancov mesta </t>
  </si>
  <si>
    <t xml:space="preserve">Počet spravovaných kopírovacích strojov </t>
  </si>
  <si>
    <t xml:space="preserve">Počet spravovaných telefónnych prípojok </t>
  </si>
  <si>
    <t xml:space="preserve">Počet používaných mobilných telefónov </t>
  </si>
  <si>
    <t>Mestský informačný systém</t>
  </si>
  <si>
    <t>RO alebo PO</t>
  </si>
  <si>
    <t>MESTO FIĽAKOVO</t>
  </si>
  <si>
    <t>PROGRAMOVÉHO ROZPOČTU MESTA</t>
  </si>
  <si>
    <t>Mgr. Attila Agócs, PhD.</t>
  </si>
  <si>
    <t>primátor mesta</t>
  </si>
  <si>
    <t>Odd. vnútornej správy</t>
  </si>
  <si>
    <t>Mesto Fiľakovo</t>
  </si>
  <si>
    <t>Ing. Lóránt Varga, referent úseku správy mestskej informačnej siete</t>
  </si>
  <si>
    <t>Plánovanie, manažment, kontrola</t>
  </si>
  <si>
    <t>1.1</t>
  </si>
  <si>
    <t>Primátor mesta</t>
  </si>
  <si>
    <t>610</t>
  </si>
  <si>
    <t>Mzdy</t>
  </si>
  <si>
    <t>Tovary a služby</t>
  </si>
  <si>
    <t>Bežné transfery</t>
  </si>
  <si>
    <t>Odvody</t>
  </si>
  <si>
    <t xml:space="preserve">Zabezpečiť aktívnu reprezentáciu mesta Fiľakovo doma aj v zahraničí  </t>
  </si>
  <si>
    <t>Počet návštev v partnerských mestách</t>
  </si>
  <si>
    <t>Počet návštev z partnerských miest</t>
  </si>
  <si>
    <t>Počet operatívnych porád vedenia mesta</t>
  </si>
  <si>
    <t>týždenne</t>
  </si>
  <si>
    <t>Počet gremiálnych porád vedenia mesta s vedúcimi oddelení a riaditeľmi príspevkových organizácií</t>
  </si>
  <si>
    <t>Oddelenie vnútornej správy</t>
  </si>
  <si>
    <t>JUDr. Norbert Gecso, vedúci oddelenia vnútornej správy</t>
  </si>
  <si>
    <t>Transfery</t>
  </si>
  <si>
    <t>x</t>
  </si>
  <si>
    <t>3.1</t>
  </si>
  <si>
    <t>Správne konanie</t>
  </si>
  <si>
    <t>Zabezpečiť účinný výkon rozhodnutí v správnom konaní</t>
  </si>
  <si>
    <t>Percento vymožených peňažných plnení z uložených sakcií</t>
  </si>
  <si>
    <t>Počet spravovaných budov</t>
  </si>
  <si>
    <t>Archív, registratúra</t>
  </si>
  <si>
    <t xml:space="preserve">Zabezpečiť vybavenie prijatých podnetov
minimalizovať počet odvolaní podaných proti rozhodnutiam mesta ako správneho orgánu
</t>
  </si>
  <si>
    <t>Percento vybavených podnetov z podaných podnerov</t>
  </si>
  <si>
    <t>JUDr. Norbert Gecso, vedúci odd. vnútornej správy</t>
  </si>
  <si>
    <t>Efektívne zabezpečenie plnenia zákonných požiadaviek na správu registratúry a archiváciu dokumentov pochádzajúcich z činnosti samosprávy</t>
  </si>
  <si>
    <t>Počet evidovaných záznamov</t>
  </si>
  <si>
    <t>Počet odovzdaných záznamov do predarchívnej starostlivosti</t>
  </si>
  <si>
    <t>Činnosť samosprávnych orgánov</t>
  </si>
  <si>
    <t>Zabezpečiť plynulú a pravidelnú činnosť orgánov mesta</t>
  </si>
  <si>
    <t>Prednostka MsÚ</t>
  </si>
  <si>
    <t>PhDr. Andrea Mágyelová</t>
  </si>
  <si>
    <t>Zabezpečiť bezproblémové, flexibilné a bezpečné fungovanie vozového parku mesta</t>
  </si>
  <si>
    <t>Dodržaná povinnosť preskúšania vodičov</t>
  </si>
  <si>
    <t>Dodržaná bezpečnosť prevádzky vozidla pravidelnými prehliadkami</t>
  </si>
  <si>
    <t>Dodržanie hospodárnosti pri využívaní služobných vozidiel</t>
  </si>
  <si>
    <t>3.5</t>
  </si>
  <si>
    <t>Voľby</t>
  </si>
  <si>
    <t>Služby pre občanov</t>
  </si>
  <si>
    <t>4.1</t>
  </si>
  <si>
    <t>Činnosť matriky</t>
  </si>
  <si>
    <t>Priemerný počet úkonov  (spracovanie zmien v osob.údajoch, vydávanie osvedčení, štatistické hlásenia), vykonaných matrikou za rok</t>
  </si>
  <si>
    <t>Predpokladaný počet zápisov v matričných knihách  za rok</t>
  </si>
  <si>
    <t>4.2</t>
  </si>
  <si>
    <t>Osvedčovanie listín a podpisov</t>
  </si>
  <si>
    <t>Zabezpečiť rýchle a kvalitné osvedčovanie listín a podpisov podľa požiadaviek klientov</t>
  </si>
  <si>
    <t>Predpokladaný počet osvedčení podpisov za rok</t>
  </si>
  <si>
    <t>Predpokladaný počet osvedčených kópií listín za rok</t>
  </si>
  <si>
    <t>4.3</t>
  </si>
  <si>
    <t>Evidencia obyvateľstva</t>
  </si>
  <si>
    <t>ROalebo PO</t>
  </si>
  <si>
    <t>Zabezpečiť vedenie evidencie obyvateľstva a podávanie hlásení v súlade s právnou úpravou</t>
  </si>
  <si>
    <t xml:space="preserve">Súčinnosť s orgánmi činnými v trestnom konaní a exekútormi </t>
  </si>
  <si>
    <t>Služby občanom</t>
  </si>
  <si>
    <t>Organizácia občianskych obradov</t>
  </si>
  <si>
    <t>Dôstojný priebeh všetkých druhov občianskych obradov</t>
  </si>
  <si>
    <t>Služby občanov</t>
  </si>
  <si>
    <t>Úradná tabuľa</t>
  </si>
  <si>
    <t>Rýchle a širokej verejnosti dostupné zverejňovanie aktuálnych informácií pre občanov</t>
  </si>
  <si>
    <t>Doba aktualizácie úradnej tabule</t>
  </si>
  <si>
    <t>max. 3 prac. dni</t>
  </si>
  <si>
    <t>1 prac. deň</t>
  </si>
  <si>
    <t>Minimalizovať riziko vzniku požiarov na území mesta v objektoch PO a FO patriacich do kontrolnej činnosti mesta, pripravenosť DHZM zasahovať pri požiaroch</t>
  </si>
  <si>
    <t>Počet vytvorených preventívnych hliadok</t>
  </si>
  <si>
    <t>Počet vykonaných kontrol</t>
  </si>
  <si>
    <t>Sociálne služby</t>
  </si>
  <si>
    <t>12.1</t>
  </si>
  <si>
    <t>Zmierniť následky náhlej hmotnej núdze občanov poskytnutím jednorázovej sociálnej dávky</t>
  </si>
  <si>
    <t>Počet poberateľov jednorazovej dávky v hmotnej núdzi</t>
  </si>
  <si>
    <t>5</t>
  </si>
  <si>
    <t>12.3</t>
  </si>
  <si>
    <t>12.4</t>
  </si>
  <si>
    <t>Zabezpečiť pomoc pri vykonávaní bežných životných úkonov a kontakt so spoločenským prostredím starým a zdravotne postihnutým občanom</t>
  </si>
  <si>
    <t>Poukázanie príspevku na sociálnu službu neziskovej organizácii</t>
  </si>
  <si>
    <t>mesačne</t>
  </si>
  <si>
    <t>Organizovanie stravovania dôchodcov</t>
  </si>
  <si>
    <t>Zabezpečiť výhodnejšie podmienky pre stravovanie starých a zdravotne postihnutých občanov</t>
  </si>
  <si>
    <t>Priemerný počet poberateľov služby za rok</t>
  </si>
  <si>
    <t>Osobitný príjemca</t>
  </si>
  <si>
    <t>Využitie prídavku na dieťa v prospech dieťaťa a zlepšenie jeho dochádzky do školy</t>
  </si>
  <si>
    <t>Počet riešených prípadov</t>
  </si>
  <si>
    <t>12.6</t>
  </si>
  <si>
    <t>Zabezpečiť podmienky pre dôstojný život , kontakty so sociálnym prostredím a kultúrne aktivity dôchodcov</t>
  </si>
  <si>
    <t>Počet členov klubu dôchodcov</t>
  </si>
  <si>
    <t>Zabezpečenie činnosti n.o. Nezábudka</t>
  </si>
  <si>
    <t>Poukázanie príspevku zo ŠR na sociálnu službu neziskovej organizácii</t>
  </si>
  <si>
    <t>Systematickou sociálnou prácou s komunitou predchádzať jej sociálnemu vylúčeniu a k zlepšeniu povedomia verejnosti vo vzťahu k tejto komunite</t>
  </si>
  <si>
    <t>Počet osídlení MR, ktorých sú realizované aktivity komunitného charakteru</t>
  </si>
  <si>
    <t>Počet osôb , ktoré využili služby sociálnych pracovníkov a ich asistentov, zamerané na SPK</t>
  </si>
  <si>
    <t>Kontrolná činnosť, petície, sťažnosti</t>
  </si>
  <si>
    <t>Hlavný kontrolór</t>
  </si>
  <si>
    <t xml:space="preserve">Zabezpečiť účinnú kontrolu plnenia úloh samosprávy </t>
  </si>
  <si>
    <t>Zabezpečiť vybavenie všetkých petícií, sťažností a podaní</t>
  </si>
  <si>
    <t>Počet plánovaných kontrol, spracovaných stanovísk a previerok  za rok</t>
  </si>
  <si>
    <t>Percento vybavených petícií a sťažností v termíne zo všetkých podaní petícií a sťažností patriacich do kompetencie mesta</t>
  </si>
  <si>
    <t>Prednostka MsÚ vo Fiľakove</t>
  </si>
  <si>
    <t>1.3</t>
  </si>
  <si>
    <t>1.5</t>
  </si>
  <si>
    <t>Ing. arch. Erika Anderková, vedúca referátu stratégie a rozvoja</t>
  </si>
  <si>
    <t>Oddelenie výstavby, ŽP a stratégie rozvoja, Referát stratégie a rozvoja</t>
  </si>
  <si>
    <t>Rek. a modernizácia</t>
  </si>
  <si>
    <t>Zabezpečiť kontinuitu rozvoja mesta Fiľakovo</t>
  </si>
  <si>
    <t xml:space="preserve">Počet pripravených projektov a žiadostí na získanie cudzích zdrojov za rok </t>
  </si>
  <si>
    <t>Počet podaných projektov a žiadostí na získanie cudzích zdrojov za rok</t>
  </si>
  <si>
    <t>% schválených projektov zo všetk podaných  projektov</t>
  </si>
  <si>
    <t>1.6</t>
  </si>
  <si>
    <t>Zabezpečiť urbanistický rozvoj mesta v súlade so záujmami mesta a potrebami obyvateľov</t>
  </si>
  <si>
    <t>Pružná spolupráca s verejnosťou</t>
  </si>
  <si>
    <t>2.1</t>
  </si>
  <si>
    <t>Propagácia a prezentácia mesta</t>
  </si>
  <si>
    <t>Odborná spolupráca pri vydávaní propagačných materiálov o meste Fiľakovo</t>
  </si>
  <si>
    <t>Prezentovať úspechy mesta Fiľakovo</t>
  </si>
  <si>
    <t>Udržiavať aktuálnosť webovej stránky mesta</t>
  </si>
  <si>
    <t>2x</t>
  </si>
  <si>
    <t>3</t>
  </si>
  <si>
    <t>2</t>
  </si>
  <si>
    <t>2.4</t>
  </si>
  <si>
    <t xml:space="preserve">Počet vypracovaných projektov za rok </t>
  </si>
  <si>
    <t>% úspešných projektov</t>
  </si>
  <si>
    <t>Počet  prijatých návštev z partnerských miest</t>
  </si>
  <si>
    <t>Počet návštev v partnerských mestách za rok</t>
  </si>
  <si>
    <t xml:space="preserve">Spoločné rozvojové projekty s partnerskými mestami 
</t>
  </si>
  <si>
    <t>Mestské noviny - Fiľakovské zvesti</t>
  </si>
  <si>
    <t>Periodicita vydania za rok</t>
  </si>
  <si>
    <t>Zabezpečiť pravidelnú a širokú informovanosť občanov mesta o činnosti samosprávy a živote mesta</t>
  </si>
  <si>
    <t>Počet výtlačkov za rok</t>
  </si>
  <si>
    <t>% vysporiadaných nehnuteľností potrebných na realizáciu zámerov mesta a požiadaviek oprávnených osôb</t>
  </si>
  <si>
    <t>Nákup pozemkov</t>
  </si>
  <si>
    <t>Vzdelávanie zamestnancov</t>
  </si>
  <si>
    <t xml:space="preserve">PhDr. Andrea Mágyelová, prednostka MsÚ </t>
  </si>
  <si>
    <t>Zvýšiť kvalifikáciu, odborné zručnosti a aktuálnosť vedomostí zamestnancov mesta</t>
  </si>
  <si>
    <t>Priemerný počet externých školení a odborných seminárov  na 1 zamestnanca za rok</t>
  </si>
  <si>
    <t>4.5</t>
  </si>
  <si>
    <t>Oddelenie ekonomiky a majetku mesta, Referát miestnych daní a poplatkov</t>
  </si>
  <si>
    <t>Ing. Zoltán Varga - vedúci oddelenia</t>
  </si>
  <si>
    <t>Počet vydaných rybárskych lístkov</t>
  </si>
  <si>
    <t>Služby podnikateľom</t>
  </si>
  <si>
    <t>Čas potrebný na vydanie rozhodnutia od podania žiadosti, u ktorých nie sú pre konanie potrebné ďalšie stanoviská</t>
  </si>
  <si>
    <t>max. 15 dní</t>
  </si>
  <si>
    <t>Počet videohier</t>
  </si>
  <si>
    <t>Zabezpečiť rýchle administratívne úkony podľa požiadaviek právnických a fyzických osôb</t>
  </si>
  <si>
    <t>Mesto, RO, PO</t>
  </si>
  <si>
    <t>Informácia o splnení cieľov s využitím porovnania plánovaných a dosiahnutých hodnôt merateľných ukazovateľov s dôrazom na efektívnosť a účinnosť.V prípade existencie porovnateľných údajov porovnanie efektívnosti a účinnosti</t>
  </si>
  <si>
    <t xml:space="preserve">Návrhy na riešenie nedostatkov </t>
  </si>
  <si>
    <t>Počet vydaných rozhodnutí za užívanie VP</t>
  </si>
  <si>
    <t>Zvýšiť príjmy rozpočtu mesta vymáhaním daňových nedoplatkov</t>
  </si>
  <si>
    <t>Počet vydaných rozhodnutí pre FO</t>
  </si>
  <si>
    <t>Počet vydaných rozhodnutí pre PO a FO podnikateľov</t>
  </si>
  <si>
    <t>Počet zdanených stavieb (RD, garáže, sklady, ost.)</t>
  </si>
  <si>
    <t>Počet zdanených bytov</t>
  </si>
  <si>
    <t>20</t>
  </si>
  <si>
    <t>1.7</t>
  </si>
  <si>
    <t>Manažment investícií</t>
  </si>
  <si>
    <t>Oddelenie výstavby, ŽP a stratégie rozvoja</t>
  </si>
  <si>
    <t>Ing. Ivan Vanko, vedúci oddelenia</t>
  </si>
  <si>
    <t>Obstaranie podkladov k realizácii stavieb a ich realizácia výstavby podľa určených priorít inv. činnosti mesta</t>
  </si>
  <si>
    <t>Počet zabezpečených územných rozhodnutí (ÚR)</t>
  </si>
  <si>
    <t xml:space="preserve">Počet zabezpečených stavebných povolení (SP) </t>
  </si>
  <si>
    <t>Počet zabezpečených kolaudačných rozhodnutí (KR)</t>
  </si>
  <si>
    <t>1</t>
  </si>
  <si>
    <t>Realizácia výstavby stavieb podľa určených priorít inv. činnosti mesta</t>
  </si>
  <si>
    <t>Počet odovzdaných stavieb do užívania, úspešne realizované stavby vyjadrené v %</t>
  </si>
  <si>
    <t>Príprava a zabezpečenie kvalitných podkladov vo forme realizačnej projektovej dokumentácie pre plánované rozvojové zámery mesta</t>
  </si>
  <si>
    <t>Počet pripravených stavieb na realizáciu vyjadrené v %</t>
  </si>
  <si>
    <t>Zabezpečenie podkaldov pre projekčné práce plánovaných investičných akcii v bežnom plánovacom období a pre výhľadové obdobie a záverečné odovzdanie realizovaných stavieb</t>
  </si>
  <si>
    <r>
      <t xml:space="preserve">Percentuálny pomer medzi celkovými plánovaními a celkovými skutočnými nákladmi začatých, realizovaných a odovzadných stavieb </t>
    </r>
    <r>
      <rPr>
        <i/>
        <u/>
        <sz val="8"/>
        <rFont val="Arial CE"/>
        <charset val="238"/>
      </rPr>
      <t xml:space="preserve">(Pozn.: ak skutočná hodnota v %-ách je menšia ako plánovaná hodnota, to znamená, že po vykonaní verejného obstarávania zmluvné ceny boli nižšie ako predpokladaná honota zákazky. Toto platí aj opačne.) </t>
    </r>
    <r>
      <rPr>
        <sz val="8"/>
        <rFont val="Arial CE"/>
        <charset val="238"/>
      </rPr>
      <t xml:space="preserve">  </t>
    </r>
  </si>
  <si>
    <t>Počet geometrických plánov a dĺžka vytýčených merných jednotiek</t>
  </si>
  <si>
    <t>1.8</t>
  </si>
  <si>
    <t>Bc. Erika Szabová - vedúca referátu</t>
  </si>
  <si>
    <t>Splácanie úrokov...</t>
  </si>
  <si>
    <t xml:space="preserve">Počet vykonaných hodnotení , monitoringov programového rozpočtu za rok </t>
  </si>
  <si>
    <t>Áno</t>
  </si>
  <si>
    <t>Spolu finančné operácie</t>
  </si>
  <si>
    <t>Pripraviť rozpočet na schválenie pre MZ do konca kalendárneho roka</t>
  </si>
  <si>
    <t>Vypracovanie záverečného účtu mesta a jeho predloženie MZ v zákonom stanovenej lehote</t>
  </si>
  <si>
    <t>Vypracovanie výročnej správy mesta a jej predloženie MZ v zákonom stanovenej lehote</t>
  </si>
  <si>
    <t>Oddelenie ekonomiky a majetku mesta, Referát ekonomiky</t>
  </si>
  <si>
    <t>Členstvo v organizáciách a združeniach</t>
  </si>
  <si>
    <t>Členské príspevky</t>
  </si>
  <si>
    <t>Počet organizácií a združení, v ktorých je mesto členom</t>
  </si>
  <si>
    <t>Zabezpečiť účasť mesta v regionálnych organizáciách a združeniach</t>
  </si>
  <si>
    <t>Zabezpečiť účasť mesta v celoštátnych organizáciách a združeniach</t>
  </si>
  <si>
    <t>4.4</t>
  </si>
  <si>
    <t xml:space="preserve">Zabezpečiť pre občanov službu prideľovania súpisného čísla </t>
  </si>
  <si>
    <t>max. 30 dní</t>
  </si>
  <si>
    <t>Rozšíriť sieť kvalitných miestnych komunikácií v meste</t>
  </si>
  <si>
    <t>Plocha obnovených komunikácií za rok v m2</t>
  </si>
  <si>
    <t>PD</t>
  </si>
  <si>
    <t>8</t>
  </si>
  <si>
    <t>Vzdelávanie</t>
  </si>
  <si>
    <t>Materské školy</t>
  </si>
  <si>
    <t>Príjmy</t>
  </si>
  <si>
    <t>Druh príjmu</t>
  </si>
  <si>
    <t>Spolu bežné príjmy</t>
  </si>
  <si>
    <t>Cieľ č.1</t>
  </si>
  <si>
    <t>Dosiahnuť čo najvyššiu kvalitu výchovných a vzdelávacích služieb v materskej škole</t>
  </si>
  <si>
    <t>Počet tried v MŠ</t>
  </si>
  <si>
    <t>Počet detí navštevujúcich MŠ</t>
  </si>
  <si>
    <t>Počet kvalifikovaných pedagogických zamestnancov</t>
  </si>
  <si>
    <t>17</t>
  </si>
  <si>
    <t>Komentár</t>
  </si>
  <si>
    <t xml:space="preserve">Návrhy na opertívne riešenie nedostatkov </t>
  </si>
  <si>
    <t>Cieľ č.2</t>
  </si>
  <si>
    <t>Zabezpečiť transparentné riadenie MŠ</t>
  </si>
  <si>
    <t>Počet porád zvolaných riaditeľkou pre zamestnacov MŠ</t>
  </si>
  <si>
    <t>10</t>
  </si>
  <si>
    <t>Cieľ č.4</t>
  </si>
  <si>
    <t>Zabezpečiť sponzorskú činnosť pre materskú školu</t>
  </si>
  <si>
    <t>Počet vypracovaných projektov</t>
  </si>
  <si>
    <t>Cieľ č.5</t>
  </si>
  <si>
    <t>Počet vystúpení detí v meste na rôznych podujatiach</t>
  </si>
  <si>
    <t>Cieľ č.6</t>
  </si>
  <si>
    <t>Aj naďalej zabezpečovať výmenu skúseností s partnerskými školami zo zahraničia.</t>
  </si>
  <si>
    <t>Školské stravovanie</t>
  </si>
  <si>
    <t>Režijné náklady</t>
  </si>
  <si>
    <t>Zabezpečiť kvalitné a dostupné stravovanie v školskej jedálni pri MŠ</t>
  </si>
  <si>
    <t>rozpočtová organizácia bez právnej subjektivity</t>
  </si>
  <si>
    <t>8.4</t>
  </si>
  <si>
    <t xml:space="preserve"> ŠJ Materská škola - Óvoda  Daxnerova</t>
  </si>
  <si>
    <t>Upravený rozpočet spolu</t>
  </si>
  <si>
    <t xml:space="preserve">                                                                                                                   </t>
  </si>
  <si>
    <t>Zabezpečiť spoluprácu s inými inštitúciami</t>
  </si>
  <si>
    <t>8.6</t>
  </si>
  <si>
    <t>Školský úrad</t>
  </si>
  <si>
    <t>2. Finančné plnenie</t>
  </si>
  <si>
    <t>3. Programové plnenie</t>
  </si>
  <si>
    <t>Cieľ</t>
  </si>
  <si>
    <t>Zabezpečovať prenesený výkon štátnej správy na úseku školstva</t>
  </si>
  <si>
    <t>Počet pravidelne realizovaných odborno-pedagogických aktivít</t>
  </si>
  <si>
    <t>Riešiť aktuálne problémy škôl a školských zariadení v zriaďovateľskej pôsobnosti mesta</t>
  </si>
  <si>
    <t>Počet nepravidelne realizovaných aktivít na základe aktuálneho rozhodnutia mesta</t>
  </si>
  <si>
    <t>Účasť na zasadnutiach komisie školstva, priestupkovej komisie</t>
  </si>
  <si>
    <t>Návrhy na operatívne riešenie nedostatkov</t>
  </si>
  <si>
    <t>Podporná činnosť</t>
  </si>
  <si>
    <t>13.2</t>
  </si>
  <si>
    <t>Spoločný obecný úrad</t>
  </si>
  <si>
    <t>prednostaMsÚ</t>
  </si>
  <si>
    <t>, vedúci oddelenia školstva, vedúci referátu stavebného poriadku</t>
  </si>
  <si>
    <t>Zabezpečiť kvalitné fungovanie spoločného obecného úradu a delegovanie kompetencií v súlade s právnou úpravou pracovníkmi na vysokej odbornej a osobnostnej úrovni</t>
  </si>
  <si>
    <t>Vedenie personálnej a mzdovej agendy zamestnancov škôl a školských zariadení v zriaďovateľskej pôsobnosti mesta a obcí v rámci SPOcÚ</t>
  </si>
  <si>
    <t>Vedenie účtovnej agendy škôl a školských zariadení v zriaďovateľskej pôsobnosti mesta</t>
  </si>
  <si>
    <t>Zabezpečiť efektívny a kvalitný výkon rozhodovacej činnosti v oblasti stavebného poriadku – prenesená kompetencia</t>
  </si>
  <si>
    <t>Počet potencionálnych žiadateľov</t>
  </si>
  <si>
    <t>Zabezpečiť efektívny a kvalitný výkon rozhodovacej činnosti pri výkone pôsobnosti špec. stav. úradu pre miestne komunikácie a účelové komunikácie – prenesená kompetencia</t>
  </si>
  <si>
    <t>Počet prijatých podnetov a vykonaných kontrol (stavebných dohľadov)</t>
  </si>
  <si>
    <t>11.3</t>
  </si>
  <si>
    <t>Prostredie pre život</t>
  </si>
  <si>
    <t xml:space="preserve">Rut. a štand. údržba </t>
  </si>
  <si>
    <t xml:space="preserve">Operatívne riešenie vzniknutých potrieb a požiadaviek občanov </t>
  </si>
  <si>
    <t>Percento uspokojenýh požiadviek občanov z celkového počtu vznesených požiadaviek</t>
  </si>
  <si>
    <t>11.4</t>
  </si>
  <si>
    <t>Ochrana prírody a krajiny</t>
  </si>
  <si>
    <t>Zachovanie zelene v meste cielenou reguláciou výrubu drevín</t>
  </si>
  <si>
    <t>13.1</t>
  </si>
  <si>
    <t>Mestský úrad</t>
  </si>
  <si>
    <t>Zabezpečiť kvalitné fungovanie mestského úradu a vybavovanie záležitostí občanov v súlade s právnou úpravou pracovníkmi na vysokej odbornej a osobnostnej úrovni</t>
  </si>
  <si>
    <t xml:space="preserve">Počet sťažností na postup zamestnancov MsÚ
od občanov
</t>
  </si>
  <si>
    <t>Zlepšiť úroveň čistoty a poriadku na verejných priestranstvách v meste</t>
  </si>
  <si>
    <t>Celková plocha miestnych komunikácií udržiavaných UoZ v km</t>
  </si>
  <si>
    <t>Transfer</t>
  </si>
  <si>
    <t>11.1</t>
  </si>
  <si>
    <t>Šport</t>
  </si>
  <si>
    <t>9.1</t>
  </si>
  <si>
    <t>Podpora športových aktivít</t>
  </si>
  <si>
    <t>FTC, Komisia športu a mládeže</t>
  </si>
  <si>
    <t>Komisia športu a mládeže</t>
  </si>
  <si>
    <t>Počet zorganizovaných športových podujatí za rok</t>
  </si>
  <si>
    <t>13.3</t>
  </si>
  <si>
    <t>Realizácia národných projektov</t>
  </si>
  <si>
    <t>Zapájať sa do národných projektov smerujúcich k zvýšeniu zamestnanosti a sociálnych istôt občanov mesta</t>
  </si>
  <si>
    <t>Počet osôb zainteresovaných do projektov implementovaných mestom</t>
  </si>
  <si>
    <t>5.1</t>
  </si>
  <si>
    <t xml:space="preserve">Mestská polícia </t>
  </si>
  <si>
    <t>Minimalizovať protispoločenskú činnosť aktívnym prístupom hliadok mestskej polície</t>
  </si>
  <si>
    <t>Celkový počet príslušníkov MsP</t>
  </si>
  <si>
    <t>9</t>
  </si>
  <si>
    <t>Eliminovať vytváranie čiernych skládok</t>
  </si>
  <si>
    <t>5.2</t>
  </si>
  <si>
    <t>5.4</t>
  </si>
  <si>
    <t>5.5</t>
  </si>
  <si>
    <t>5.3</t>
  </si>
  <si>
    <r>
      <t>%</t>
    </r>
    <r>
      <rPr>
        <sz val="8"/>
        <rFont val="Arial CE"/>
        <charset val="238"/>
      </rPr>
      <t xml:space="preserve"> objasnených protispoločenských činností, ktoré boli objasnené za pomoci kamerového systému</t>
    </r>
  </si>
  <si>
    <t>Civilná ochrana</t>
  </si>
  <si>
    <t>zástupca primátora</t>
  </si>
  <si>
    <t>Zabezpečiť ochranu obyvateľov pri mimoriadnych udalostiach</t>
  </si>
  <si>
    <t>Aktualizácia CO dokumentácie</t>
  </si>
  <si>
    <t>Zabezpečiť ochranu a prevádzkyschopný stav materiálu CO v skladoch CO</t>
  </si>
  <si>
    <t>Pravidelné ošetrovanie materiálu CO</t>
  </si>
  <si>
    <t>1x mesačne</t>
  </si>
  <si>
    <t>11 (z toho 1 dvojčíslo)</t>
  </si>
  <si>
    <t>Úradná tabuľa mesta sa aktualizuje priebežne, bez prieťahov, všetky informácie sa zverejňujú v  zmysle platnej legislatívy. K dispozícii sú dve fyzické úradné tabule, a to vo vestibule mestského úradu a na verejnom priestranstve pred mestským úradom a jedna virtuálna úradná tabuľa na web stránke mesta.</t>
  </si>
  <si>
    <t>v  tis. €</t>
  </si>
  <si>
    <t xml:space="preserve">Zabezpečit kvalitné a dostupné stravovanie </t>
  </si>
  <si>
    <t>8.4.1.</t>
  </si>
  <si>
    <t>ŠJ pri MŠ Daxnerova Fiľakovo</t>
  </si>
  <si>
    <t>8.5.</t>
  </si>
  <si>
    <t>Základná umelecká škola - Művészeti Alapiskola</t>
  </si>
  <si>
    <t>rozpočtová organizácia s právnou subjektivitou</t>
  </si>
  <si>
    <t>Nájom</t>
  </si>
  <si>
    <t>Školné</t>
  </si>
  <si>
    <t>Poskytovať základné umelecké vzdelanie podľa § 17 školského zákona</t>
  </si>
  <si>
    <t>8.4.2.</t>
  </si>
  <si>
    <t>ŠJ pri MŠ Štúrova Fiľakovo</t>
  </si>
  <si>
    <t xml:space="preserve"> ŠJ Materská škola - Óvoda  Štúrova</t>
  </si>
  <si>
    <t>Agneša Magová, vedúca ŠJ</t>
  </si>
  <si>
    <t>Zvýšiť atraktívnosť stravovania v školskej MŠ</t>
  </si>
  <si>
    <t xml:space="preserve">Zabezpečiť v meste široké spektrum športových aktivít pre deti , mládež i 
dospelých
</t>
  </si>
  <si>
    <t xml:space="preserve">Áno </t>
  </si>
  <si>
    <t>Verejnoprospešné služby</t>
  </si>
  <si>
    <t>Nakladanie so zmesovým KO</t>
  </si>
  <si>
    <t>Poskytovanie transferov</t>
  </si>
  <si>
    <t>12x</t>
  </si>
  <si>
    <t>Výdavky/program</t>
  </si>
  <si>
    <t>6.2</t>
  </si>
  <si>
    <t>6.3</t>
  </si>
  <si>
    <t>6.4</t>
  </si>
  <si>
    <t>6.5</t>
  </si>
  <si>
    <t>6.6</t>
  </si>
  <si>
    <t>6.7</t>
  </si>
  <si>
    <t>Mechanizácia, doprava, údržba</t>
  </si>
  <si>
    <t>Včasné ykonanie všetkých zápisov do registra evidencie obyvateľov</t>
  </si>
  <si>
    <t>Kapitálový transfer</t>
  </si>
  <si>
    <t>Verejnoprospešné služby spolu</t>
  </si>
  <si>
    <t>ZŠ Štefana Koháriho II.s VJM - II. Koháry István Alapiskola, Mládežnícka 7, Fiľakovo</t>
  </si>
  <si>
    <t>8.2.</t>
  </si>
  <si>
    <t>Základné školy</t>
  </si>
  <si>
    <t>8.2.1</t>
  </si>
  <si>
    <t>Výchovno-vzdelávací proces</t>
  </si>
  <si>
    <t>Mgr. Roland Bozó, riaditeľ školy</t>
  </si>
  <si>
    <t>Zabezpečiť vysokú kvalitu a úroveň základného vzdelania žiakov koly ako predpoklad pre ďalšie vzdelávanie</t>
  </si>
  <si>
    <t>% kvalifikovanosti pedagogických zamestnancov</t>
  </si>
  <si>
    <t>% úspešnosti prijatých žiakov na stredné školy</t>
  </si>
  <si>
    <t>% prospievajúcich žiakov</t>
  </si>
  <si>
    <t>98</t>
  </si>
  <si>
    <t>Základná škola , Školská 1, Fiľakovo</t>
  </si>
  <si>
    <t>Mgr. Štefan Ujpál, riaditeľ školy</t>
  </si>
  <si>
    <t>Základná škola  Lajosa Mocsáryho s VJM, Farská Lúka 64/B, Fiľakovo</t>
  </si>
  <si>
    <t>Základná škola, Farská Lúka 64/A, Fiľakovo</t>
  </si>
  <si>
    <t>93</t>
  </si>
  <si>
    <t>žiadne</t>
  </si>
  <si>
    <t>8.1</t>
  </si>
  <si>
    <t>Materská škola - Óvoda Štúrova Fiľakovo</t>
  </si>
  <si>
    <t>8.1.2.</t>
  </si>
  <si>
    <t>Materská škola - Óvoda,  Štúrova 1, Fiľakovo</t>
  </si>
  <si>
    <t>8.1.1.</t>
  </si>
  <si>
    <t>Materská škola - Óvoda Daxnerova Fiľakovo</t>
  </si>
  <si>
    <t>Materská škola - Óvoda,  Daxnerova, Fiľakovo</t>
  </si>
  <si>
    <t>Mgr. Danica Vargová - riaditeľka MŠ</t>
  </si>
  <si>
    <t>ŠJ pri ZŠ FL 64/A, Fiľakovo</t>
  </si>
  <si>
    <t>počet stravníkov - našich žiakov</t>
  </si>
  <si>
    <t>30</t>
  </si>
  <si>
    <t>ŠJ pri ZŠ Školská 1, Fiľakovo</t>
  </si>
  <si>
    <t>Základná škola, Školská 1, Fiľakovo</t>
  </si>
  <si>
    <t xml:space="preserve">rozpočtová organizácia </t>
  </si>
  <si>
    <t>bez opatrení</t>
  </si>
  <si>
    <t>Zabezpečiť voľno-časové  aktivity detí v popoludňajších hodinách v oddychovej, relaxačnej a záujmovej oblasti a prípravu detí na vyučovanie</t>
  </si>
  <si>
    <t>celkový počet žiakov v ŠKD</t>
  </si>
  <si>
    <t>8.5</t>
  </si>
  <si>
    <t>Záujmové vzdelávanie</t>
  </si>
  <si>
    <t>ŠKD pri ZŠ Školská 1, Fiľakovo</t>
  </si>
  <si>
    <t>ŠKD pri ZŠ Lajosa Mocsáryho s VJM, Farská Lúka 64/B, Fiľakovo</t>
  </si>
  <si>
    <t>ŠKD Základná škola  Lajosa Mocsáryho s VJM, Farská Lúka 64/B, Fiľakovo</t>
  </si>
  <si>
    <t>Zabezpečiť kvalitné a širokospektrálne vzdelávanie a výchovu v oblasti voľnočasových aktívít poskytovaním príspevku na tieto aktivity</t>
  </si>
  <si>
    <t>ŠKD pri ZŠ Farská lúka 64/A, Fiľakovo</t>
  </si>
  <si>
    <t>ŠJ pri ZŠ... Mládežnícka 7, Fiľakovo</t>
  </si>
  <si>
    <t>Mgr. Roland Bozó, riaditeľ ZŠ</t>
  </si>
  <si>
    <t>Počet detí stravovaných v ŠJ pri ZŠ</t>
  </si>
  <si>
    <t>z toho deti</t>
  </si>
  <si>
    <t>z toho dospelí</t>
  </si>
  <si>
    <t xml:space="preserve">Zvýšiť atraktívnosť stravovania </t>
  </si>
  <si>
    <t>Počet zamestnancov zaradených do jednotlivých platových tried</t>
  </si>
  <si>
    <t>ŠKD pri ZŠ ...Mládežnícka 7, Fiľakovo</t>
  </si>
  <si>
    <t>Počet zamestnancov zaraďovaných do jednotlivých platových tried</t>
  </si>
  <si>
    <t>Neformálne vzdelávanie pre deti a mládež</t>
  </si>
  <si>
    <t>ZŠ Štefana Koháriho II. s VJM - II. Koháry István Alapiskola, Mládežnícka 7, Fiľakovo</t>
  </si>
  <si>
    <t>rozpočtová organizácia</t>
  </si>
  <si>
    <t xml:space="preserve">Zabezpečiť mimoškolské aktivity pre žiakov našej školy
</t>
  </si>
  <si>
    <t>Počet krúžkov</t>
  </si>
  <si>
    <t>Počet žiakov školy využívajúcich mimoškolské aktivity</t>
  </si>
  <si>
    <t>Nie sú.</t>
  </si>
  <si>
    <t>Podpora školskej dochádzky</t>
  </si>
  <si>
    <t>Podporovať školskú dochádzku detí z okolitých obcí poskytovaním príspevku na dopravu žiakov</t>
  </si>
  <si>
    <t>Počet dochádzajúcich detí z obcí</t>
  </si>
  <si>
    <t>% žiakov školy využívajúcich mimoškolské aktivity</t>
  </si>
  <si>
    <t>8.7</t>
  </si>
  <si>
    <t>90</t>
  </si>
  <si>
    <t>Mgr. Štefan Ujpál, riaditeľ ZŠ</t>
  </si>
  <si>
    <t>Kultúra a spoločenské aktivity</t>
  </si>
  <si>
    <t>10.1</t>
  </si>
  <si>
    <t>pravidelné poskytovanie transferu pre MsKS Fiľakovo</t>
  </si>
  <si>
    <t>Kultúra v meste (činnosť MsKS)</t>
  </si>
  <si>
    <t>10.2</t>
  </si>
  <si>
    <t>Knižnica</t>
  </si>
  <si>
    <t>10.3</t>
  </si>
  <si>
    <t>HMF Fiľakovo</t>
  </si>
  <si>
    <t>10.4</t>
  </si>
  <si>
    <t>10.5</t>
  </si>
  <si>
    <t>pravidelné poskytovanie transferu pre HMF Fiľakovo</t>
  </si>
  <si>
    <t>MsKS Fiľakovo</t>
  </si>
  <si>
    <t>Podpora kultúrny a spoločenských aktivít vykonávaných o.z.</t>
  </si>
  <si>
    <t>Primátor mesta, Mestské zastupiteľstvo, Mestská rada</t>
  </si>
  <si>
    <t xml:space="preserve">Podporiť pestrosť produkovanej kultúry v meste a činnosť občianskych združení
</t>
  </si>
  <si>
    <t>Počet podporených žiadateľov za rok</t>
  </si>
  <si>
    <t>MONITOROVACIA SPRÁVA</t>
  </si>
  <si>
    <t>Počet odozdaných projektov pre realizáciu stavieb za bežné plánovacie obdobie a výhľadové obdobie</t>
  </si>
  <si>
    <t>Zasielanie informácií o rozpočte mesta do rozpočtového informačného systému samosprávy (RIS SAM) zákonom stanovenej lehote</t>
  </si>
  <si>
    <t>Zabezpečiť pravidelnú aktualizáciu stránok</t>
  </si>
  <si>
    <t>Služby</t>
  </si>
  <si>
    <t>Správna aplikácia normatívnych právnych aktov v činnosti samosprávy</t>
  </si>
  <si>
    <t>Počet fotopascí</t>
  </si>
  <si>
    <t>6x</t>
  </si>
  <si>
    <t>Mzdy a platy</t>
  </si>
  <si>
    <t>,</t>
  </si>
  <si>
    <t>Cestovné žiakov</t>
  </si>
  <si>
    <t>dopravné</t>
  </si>
  <si>
    <t>Počet TSP a TP</t>
  </si>
  <si>
    <t>Počet zamestnancov KC</t>
  </si>
  <si>
    <t>Terénna sociálna práca v meste (NP)a Komunitné centrum</t>
  </si>
  <si>
    <t>Na základe vyhlásených výziev</t>
  </si>
  <si>
    <t>NTIC</t>
  </si>
  <si>
    <t>Členstvo mesta Fiľakovo je dôležité aj z hľadiska jej rozvoja, preto je aktívnym členom záujmových združení, a to Združenia miest a obcí Novohradu (ZMON), Združenia miest a obcí Slovenska (ZMOS), Združenia právnických osôb Geopark Novohrad - Nógrád, Regionálnehoho vzdelávacieho centra (RVC), Oblastnej organizácie cestovnéh ruchu (OOCR), Mikroregiónu Obručná, Združenia hlavných kontrolórov (ZHK), Asociácie prednostov úradov miestnej samosprávy (APÚMS), Združenia matrikárov, Združenia náčelnékov MSP, Združenia pre občianske záležitosti (ZPOZ), Asociácia komunálnych ekonómov (AKE). Výdavky sústredené v tomto programe sa použili na úhradu členských príspevkov.</t>
  </si>
  <si>
    <t>Dosiahnuť čo najvyššiu kvalitu vých. a vzdel. služieb</t>
  </si>
  <si>
    <t>Pokračovať aj naďalej v transparentnom riadení MŠ</t>
  </si>
  <si>
    <t>Cieľ.č.3</t>
  </si>
  <si>
    <t>Porovnanie plánovaných a dosiahnutých výstupov a výsledkov, vrátane posúdenia prípadného nerovnomerného vecného plnenia vo vzťahu k vynaloženým výdavkom</t>
  </si>
  <si>
    <t>školné</t>
  </si>
  <si>
    <t>počet detí  stravovaných v ŠJ pri MŠ</t>
  </si>
  <si>
    <t>Zabezpečit kvalitné a dostupné stravovanie v školských zariadeniach pri MŠ</t>
  </si>
  <si>
    <t>Vedenie mesta</t>
  </si>
  <si>
    <t>Mgr. Attila Agócs, PhD., kancelária primátora mesta</t>
  </si>
  <si>
    <t xml:space="preserve">Zabezpečiť transparentné riadenie mesta </t>
  </si>
  <si>
    <t>Strategické plánovanie</t>
  </si>
  <si>
    <t>Stanoviská k predpokladaným investičným zámerom, zmenám funkčného využívania v zmysle platného Územného plánu mesta</t>
  </si>
  <si>
    <t>Pravidelné konuzulácie s investormi o ÚP</t>
  </si>
  <si>
    <t>Realizovanie investičných činností, rozvojových projektov na území mesta v súlade s ÚP</t>
  </si>
  <si>
    <t>Včasná príprava zmien a doplnov ÚP podľa reálnch požiadaviek</t>
  </si>
  <si>
    <t>1.4</t>
  </si>
  <si>
    <t>20 / 100 %</t>
  </si>
  <si>
    <t>Zabezpečiť efektívnu prípravu odborných podkladov realizovaním investičným akciam mesta a výber dodávateľa pre konkrétne stavby</t>
  </si>
  <si>
    <t>6 / 12</t>
  </si>
  <si>
    <t>Rozpočtovníctvo a audit</t>
  </si>
  <si>
    <t>2/2</t>
  </si>
  <si>
    <t xml:space="preserve">Zabezpečiť plynulý priebeh financovania úloh, potrieb a funkcií mesta v príslušnom roku,  
zabezpečiť vedenie účtovníctva v súlade so zákonom o účtovníctve a zabezpečiť dôslednú a nezávislú kontrolu hospodárenia a vedenia účtovníctva mesta Fiľakovo
</t>
  </si>
  <si>
    <t>Počet zrealizovaných audítorských kontrol za rok</t>
  </si>
  <si>
    <t>Počet audítorských konzultácií za rok</t>
  </si>
  <si>
    <t>Správa daní a poplatkov</t>
  </si>
  <si>
    <t>Zabezpečiť efektívne plnenie rozpočtu daní z nehnuteľnosti a ostatných miestnych daní za špeciálne služby</t>
  </si>
  <si>
    <t>Počet vydaných rozhodnutí - daň z nehnutľnosti pre FO</t>
  </si>
  <si>
    <t>Počet vydaných rozhodnutí - daň z nehnutľnosti pre PO</t>
  </si>
  <si>
    <t>Počet psov na území mesta</t>
  </si>
  <si>
    <t>Počet odchytených psov</t>
  </si>
  <si>
    <t>Počet ubytovaných</t>
  </si>
  <si>
    <t xml:space="preserve">Počet prenocovaní </t>
  </si>
  <si>
    <t>% poklesu stavu nedoplatkov evidovaných k 31.12. pred.r.</t>
  </si>
  <si>
    <t>% plnenia príjmu z DzN</t>
  </si>
  <si>
    <t>% plnenia príjmu z dane za psa</t>
  </si>
  <si>
    <t>% plnenia príjmu z dane za užívanie VP</t>
  </si>
  <si>
    <t>Počet poplatníkov KO a DSO</t>
  </si>
  <si>
    <t>miestneho poplatku za KO a DSOdaní z nehnuteľnosti a ostatných miestnych daní za špeciálne služby</t>
  </si>
  <si>
    <t>% plnenia príjmu z poplatku za KO a DSO</t>
  </si>
  <si>
    <t>Plnenie príjmu z poplatkuý za KO a DSO</t>
  </si>
  <si>
    <t>Znalecké a poradenské služby</t>
  </si>
  <si>
    <t>JUDr. Norbert Gecso, vedúci oddelenia</t>
  </si>
  <si>
    <t xml:space="preserve">Zabezpečiť kvalifikované odborné znalecké a poradenské služby </t>
  </si>
  <si>
    <t>Zabezpečiť správnych chod samosprávnych funkcií a preneseného výkonu štátnej správy prostredníctvom právneho poradenstva</t>
  </si>
  <si>
    <t>Počet poskytnutých konzultačných a poradenských hodín</t>
  </si>
  <si>
    <t>20 hodín</t>
  </si>
  <si>
    <t>Zabezpečiť aktívnu propagáciu mesta prostredníctvom prezentácie činnosti samosprávy</t>
  </si>
  <si>
    <t>Počet druhov propagačného materiálu od NTIC</t>
  </si>
  <si>
    <t xml:space="preserve">Počet dvojjazyčných tlačových správ v mestských novinách Fiľakovské zvesti - vydávaných MsÚ Fiľakovo resp. samosprávou mesta </t>
  </si>
  <si>
    <t>Počet tlačových správ v regionálnych médiách, printové aj webové výstupy v slovenských a maďarských médiách</t>
  </si>
  <si>
    <t>Počet príspevkov publikovaných v médiách s celoštátnou pôsobnosťou</t>
  </si>
  <si>
    <t>Počet reportáží v regionálnych televíziách</t>
  </si>
  <si>
    <t>Kontrola aktuálnosti internetovej stránky mesta za mesiac</t>
  </si>
  <si>
    <t>Tvorba databázy fotodokumentácií v oblastiach: kultúra, výstavba, projekty, zo života mesta</t>
  </si>
  <si>
    <t>Facobook komunikácia</t>
  </si>
  <si>
    <t>Tlačové besedy</t>
  </si>
  <si>
    <t>Občianske fóra</t>
  </si>
  <si>
    <t>Reprezentačné stretnutia</t>
  </si>
  <si>
    <t>2.2</t>
  </si>
  <si>
    <t>Regionálna, národná a medzinárodná spolupráca</t>
  </si>
  <si>
    <t>Odd.výstavby, ŽP a stratégie rozvoja, Referát stratégie a rozvoja; Odd. školstva, kultúry a športu</t>
  </si>
  <si>
    <t>2.3</t>
  </si>
  <si>
    <t>Zabezpečiť transparentné riadenie mesta</t>
  </si>
  <si>
    <t>Denný priemerný počet jedinečných prístupov</t>
  </si>
  <si>
    <t>Oddelenie vnútornej správy, Kancelária primátora mesta</t>
  </si>
  <si>
    <t>Ročný počet pracovných porád na vyhodnotenie riešení podnetov CITY MONITORU (primátor, zástupca primátora, náčelník MsP, hlavný kontrolór) do 15 dní po ukončení štvrťroka</t>
  </si>
  <si>
    <t>3.2</t>
  </si>
  <si>
    <t>Priemerný počet zasadnutí komisií MZ za rok</t>
  </si>
  <si>
    <t>Počet plánovaných zasadnutí MR za rok</t>
  </si>
  <si>
    <t>Počet plánovaných zasadnutí MZ za rok</t>
  </si>
  <si>
    <t>Lehota na vydanie rozhodnutia o pridelení súpisného čísla</t>
  </si>
  <si>
    <t>3.3</t>
  </si>
  <si>
    <t>Odd. vnútornej správy, Odd. ekonomiky a majetku mesta</t>
  </si>
  <si>
    <t>JUDr. Norbert Gecso - vedúci odd. VS, Ing. Zoltán Varga, vedúci odd. EaMM</t>
  </si>
  <si>
    <t>Zabezpečiť hospodárne a účelné nakladanie s nehnuteľným  majetkom mesta</t>
  </si>
  <si>
    <t>Počet prenajatých nových bytov</t>
  </si>
  <si>
    <t>3.4</t>
  </si>
  <si>
    <t>Majetkovoprávne vysporiadanie a správa nehnuteľností vo vlastníctve mesta</t>
  </si>
  <si>
    <t>3.6</t>
  </si>
  <si>
    <t>Počet odovzdaných - vybavených záznamov do registratúrneho strediska</t>
  </si>
  <si>
    <t>Počet spravovaných serverov</t>
  </si>
  <si>
    <t>Počet spravovaných PC</t>
  </si>
  <si>
    <t>3.7</t>
  </si>
  <si>
    <t>640</t>
  </si>
  <si>
    <t xml:space="preserve">Zabezpečiť chránené informačné prostredie pre zamestnancov mesta </t>
  </si>
  <si>
    <t>Počet vážnych bezpečnostných incidentov</t>
  </si>
  <si>
    <t>3.8</t>
  </si>
  <si>
    <t>Odovzdávanie záznamov do predarchívnej starostlivosti sa v prevažnej miere uskutočňuje priebežne, podľa potrieb jednotlivých referátov mestského úradu, pričom aj ostatné aktivity sa plnia podľa plánu.</t>
  </si>
  <si>
    <t>Bez komentára.</t>
  </si>
  <si>
    <t>Čas potrebný na vydanie licencie na prevádzku výherných prístrojov pri úplných žiadostiach</t>
  </si>
  <si>
    <t>Počet prevádzok a obchodov</t>
  </si>
  <si>
    <t>Odd. ekonomiky a majetku mesta – referát miestnych daní a majetku mesta</t>
  </si>
  <si>
    <t>Ing. Zoltán Varga, vedúci oddelenia</t>
  </si>
  <si>
    <t>Predpokladaný počet všetkých občianskych obradov (sobáše, uvítanie do života, pohreby, oslavy jubilantov)</t>
  </si>
  <si>
    <t>Požiarna ochrana</t>
  </si>
  <si>
    <t>Počet cvičení uskutočnených DHZM</t>
  </si>
  <si>
    <t>áno (FB)</t>
  </si>
  <si>
    <t xml:space="preserve">áno </t>
  </si>
  <si>
    <t>7.1</t>
  </si>
  <si>
    <t>Miestne komunikácie</t>
  </si>
  <si>
    <t>Výstavba a rekonštrukcia MK</t>
  </si>
  <si>
    <t>Udržať a obnoviť pracovné návkyky nezamestnaných v meste</t>
  </si>
  <si>
    <t>Počet aktivovaných nezamestnaných v meste (aritmetický priemer na základe jednotlivých mesiacoch)</t>
  </si>
  <si>
    <t>Vynútené akcie</t>
  </si>
  <si>
    <t>Zabezpečiť efektívny a kvalitný výkon rozhodovacej činnosti v oblasti stavebného poriadku  - prenesená kompetencia</t>
  </si>
  <si>
    <t>Zabezpečiť efektívny a kvalitný výkon rozhodovacej činnosti pri výkone pôsobnosti špeciálneho stavebného úradu pre miestne komunikácie a účelové komunikácie – prenesená kompetencia</t>
  </si>
  <si>
    <t>Počet prijatých podnetov a vykonaných kontrol</t>
  </si>
  <si>
    <t>Dĺžka vybavenia podnetu v dňoch</t>
  </si>
  <si>
    <t>Zabezpečiť efektívny a kvalitný výkon na úseku stavebného poriadku – originálne kompetencie mesta</t>
  </si>
  <si>
    <t>Počet potenciálnych žiadateľov</t>
  </si>
  <si>
    <t>Počet drevín na náhradnú výsadbu</t>
  </si>
  <si>
    <t xml:space="preserve">Percento vydaných povolení na výrub drevín </t>
  </si>
  <si>
    <t>11.2</t>
  </si>
  <si>
    <t>Územné a stavebné konanie</t>
  </si>
  <si>
    <t>Aktivačná činnosť, MOS</t>
  </si>
  <si>
    <t>9.2</t>
  </si>
  <si>
    <t>Prevádzka športového areálu a ihrísk (VPS)</t>
  </si>
  <si>
    <t>Rekonštrukcie a modern.</t>
  </si>
  <si>
    <t xml:space="preserve">Vytvárať podmienky na zabezpečenie rozvoja telesnej kultúry a športu, zvlášť na úseku rozvoja mládežníckeho športu
</t>
  </si>
  <si>
    <t>Poukázanie príspevku na činnosť príspevkovej organizácie</t>
  </si>
  <si>
    <t>VPS Fiľakovo</t>
  </si>
  <si>
    <t>Pravidelné zasielanie transferu pre o.z. FTC Fiľakovo</t>
  </si>
  <si>
    <t>Zabezpečiť výmenu inovatívnych riešení v rôznych oblastiach života samosprávy</t>
  </si>
  <si>
    <t>Zabezpečiť ochranu majetku mesta</t>
  </si>
  <si>
    <t>Počet chránených objektov v meste</t>
  </si>
  <si>
    <t>% úspešnosti ich ochrany</t>
  </si>
  <si>
    <t>100</t>
  </si>
  <si>
    <t>11</t>
  </si>
  <si>
    <t xml:space="preserve">Bezpečnosť </t>
  </si>
  <si>
    <t>Verejný poriadok a bezpečnosť (Mestská polícia)</t>
  </si>
  <si>
    <t>Miestna občianska poriadková služba (MOPS)</t>
  </si>
  <si>
    <t xml:space="preserve">Komplexné poskytovanie miestnej občianskej poriadkovej služby v obciach s prítomnosťou MRK </t>
  </si>
  <si>
    <t xml:space="preserve"> Počet osôb zamestnaných na zabezpečenie asistenčných služieb v obciach s prítomnosťou MRK </t>
  </si>
  <si>
    <t xml:space="preserve"> Počet osôb zamestnaných na zabezpečenie asistenčných služieb v obciach s prítomnosťou MRK - príslušník MRK</t>
  </si>
  <si>
    <t>Celkový počet prevádzkovaných kamier v meste spolu</t>
  </si>
  <si>
    <t xml:space="preserve">Zabezpečiť plnenie úloh na úseku civilnej obrany </t>
  </si>
  <si>
    <t xml:space="preserve">Sledovanie legislatívnych zmien v oblasti civilnej obrany a aktualizácia dokumentácie v oblasti CO. </t>
  </si>
  <si>
    <t>Bezpečnosť</t>
  </si>
  <si>
    <t>Kamerový systém</t>
  </si>
  <si>
    <t>6.1.1</t>
  </si>
  <si>
    <t>6.1.3</t>
  </si>
  <si>
    <t>6.1.4</t>
  </si>
  <si>
    <t>Inertná skládka</t>
  </si>
  <si>
    <t>6.1 - 6.7</t>
  </si>
  <si>
    <t>Podprogram</t>
  </si>
  <si>
    <t>Správa služovných motorových vozidiel (MsÚ)</t>
  </si>
  <si>
    <t>4.6</t>
  </si>
  <si>
    <t>Záujmové vzdelávanie (ZUŠ, ŠKD)</t>
  </si>
  <si>
    <t>8.5.0</t>
  </si>
  <si>
    <t>ZUŠ, Záhradnícka 2a, Fiľakovo</t>
  </si>
  <si>
    <t>Predkladanie materiálov (návrh VZN, návrh na vymenovanie riaditeľov, iné) do mestského zastupiteľstva</t>
  </si>
  <si>
    <t>Zabezpečiť  prezentáciu činnosti MŠ na verejnosti</t>
  </si>
  <si>
    <t>Aj v budúcnosti reagovať na všetky výzvy pre materské školy predkladané rôznymi inštitúciami na vypracovanie projektov s cieľom získať finančné prostriedky.</t>
  </si>
  <si>
    <t>Počet stretnutí s partnerskými materskými školami z Maďarska a Poľska</t>
  </si>
  <si>
    <t>Zabezpečiť výmenu skúseností z riadenia MŠ s partnerskými materskými školam</t>
  </si>
  <si>
    <t>8.4.3</t>
  </si>
  <si>
    <t>Zvýšiť atraktívnosť stravovania</t>
  </si>
  <si>
    <t>žiakov zo ZŠ s VJM</t>
  </si>
  <si>
    <t>dospelých</t>
  </si>
  <si>
    <t>8.5.1</t>
  </si>
  <si>
    <t>počet oddelení ŠKD</t>
  </si>
  <si>
    <t>v tis. €</t>
  </si>
  <si>
    <t>Ro alebo PO</t>
  </si>
  <si>
    <t>Zabezpečiť vysokú kvalitu a úroveň základného vzdelania žiakov školy ako predpoklad pre ďalšie vzdelávanie</t>
  </si>
  <si>
    <t>% odbornosti vyučovania prim.vzd.</t>
  </si>
  <si>
    <t>% odbornosti vyučovania niž. Sek. Vzd.</t>
  </si>
  <si>
    <t>8.3</t>
  </si>
  <si>
    <t>ZŠ Farská lúka 64/A, Fiľakovo</t>
  </si>
  <si>
    <t>Podporovať školskú dochádzku detí</t>
  </si>
  <si>
    <t>Škola v prírode</t>
  </si>
  <si>
    <t>Lyžiarsky výcvik</t>
  </si>
  <si>
    <t>Učebnice</t>
  </si>
  <si>
    <t>počet detí dochádzajúcich z obcí</t>
  </si>
  <si>
    <t>počet žiakov, ktorí absolvujú školu v prírode</t>
  </si>
  <si>
    <t>počet žiakov, ktorí absolvujú lyžiarsky výcvik</t>
  </si>
  <si>
    <t>8.4.4</t>
  </si>
  <si>
    <t>Zabezpečit kvalitné stravovanie v ŠJ</t>
  </si>
  <si>
    <t>8.5.3</t>
  </si>
  <si>
    <t>ZŠ Školská 1, Fiľakovo</t>
  </si>
  <si>
    <t>Podporovať školskú dochádzku žiakov z okolitých obcí poskytovaním príspevku na dopravu žiakov</t>
  </si>
  <si>
    <t>7.2</t>
  </si>
  <si>
    <t>Oprava a údržba MK a verejnách priestranstiev (VPS)</t>
  </si>
  <si>
    <t>PO mesta Fiľakovo</t>
  </si>
  <si>
    <t>Ing. Tibor Tóith, riaditeľ VPS</t>
  </si>
  <si>
    <t>Verejnoprospešné služby mesta Fiľakovo</t>
  </si>
  <si>
    <t>Zabezpečiť kvalitu a zjazdnosť miestnych komunikácií</t>
  </si>
  <si>
    <t>Poukázanie príspevku na činnosť PO</t>
  </si>
  <si>
    <t>7.3</t>
  </si>
  <si>
    <t>Údržba cestnej a priľahlej zelene (VPS)</t>
  </si>
  <si>
    <t>Výdavky podprogramu sú zložené z pravidelných príspevkov na zabezpečenie činnosti VPS Fiľakovo. Činnosť v rámci podprogramu hodnotí v polročnej monitorovacej správe VPS Fiľakovo.</t>
  </si>
  <si>
    <t>Výdavky/Podprogram/Aktivita</t>
  </si>
  <si>
    <t>Kompostáreň</t>
  </si>
  <si>
    <t>Realizácia nových stavieb</t>
  </si>
  <si>
    <t>Správa mestského parku</t>
  </si>
  <si>
    <t>Správa tržnice</t>
  </si>
  <si>
    <t>Cintorínske služby</t>
  </si>
  <si>
    <t>Verejné osvetlenie a mestský rozhlas</t>
  </si>
  <si>
    <t>Manažment a ekonomické služby</t>
  </si>
  <si>
    <t>Finančné operácie</t>
  </si>
  <si>
    <t>Účasť na majetku</t>
  </si>
  <si>
    <t xml:space="preserve">Knižnica (činnosť HMF)                                                                                                                          </t>
  </si>
  <si>
    <t xml:space="preserve">Starostlivosť o hnuteľné kultúrne dedičstvo a kultúrne pamiatky mesta (činnosť HMF)                                                                                                                          </t>
  </si>
  <si>
    <t xml:space="preserve">Novohradské turistické a informačné centrum (činnosť HMF)                                                                                                                          </t>
  </si>
  <si>
    <t>Starostlivosť o hnuteľné kultúrne dedičstvo a kultúrne pamiatky mesta (činnosť HMF)</t>
  </si>
  <si>
    <t>Jednorázová sociálna výpomoc</t>
  </si>
  <si>
    <t>Zabezpečiť dôstojné pochovanie na to odkázaných občanov mesta</t>
  </si>
  <si>
    <t>Predpokladaný počet mestom vystrojených pohrebov</t>
  </si>
  <si>
    <t>0</t>
  </si>
  <si>
    <t>12.2</t>
  </si>
  <si>
    <t>Opatrovateľská  a prepravná služba (n.o. Nezábudka)</t>
  </si>
  <si>
    <t>Denný stacionár</t>
  </si>
  <si>
    <t>Zariadenie domova seniorov (n.o. Nezábudka)</t>
  </si>
  <si>
    <t>12.8</t>
  </si>
  <si>
    <t>12.5</t>
  </si>
  <si>
    <t>Dotácie pre deti (strava, škoklské potreby)</t>
  </si>
  <si>
    <t xml:space="preserve">Terénna sociálna práca </t>
  </si>
  <si>
    <t>12.7.1</t>
  </si>
  <si>
    <t>12.7</t>
  </si>
  <si>
    <t>Sociálne služby (Národné projekty)</t>
  </si>
  <si>
    <t xml:space="preserve">Aktivita </t>
  </si>
  <si>
    <t>Prednostka MsÚ, Oddelenie vnútornej správy</t>
  </si>
  <si>
    <t>PhDr. Andrea Mágyelová, prednostka MsÚ, JUDr. Norbert Gecso, vedúci oddelenia vnútornej správy</t>
  </si>
  <si>
    <t>12.7.2</t>
  </si>
  <si>
    <t>Komunitné centrum</t>
  </si>
  <si>
    <t>Naďalej zabezpečiť kvalitné školské stravovanie v materskej škole.</t>
  </si>
  <si>
    <t>Zvýšiť atraktívnosť stravovania ŠJ pri MŠ</t>
  </si>
  <si>
    <t xml:space="preserve">Počet dospelých stravníkov                </t>
  </si>
  <si>
    <t>Počet cudzích stravníkov</t>
  </si>
  <si>
    <t>8.4.5</t>
  </si>
  <si>
    <t>8.5.4</t>
  </si>
  <si>
    <t>% odbornosti vyučovania - primárne vzdelávanie</t>
  </si>
  <si>
    <t>% odbornosti vyučovania - nižšie sekundárne  vzdel.</t>
  </si>
  <si>
    <t>Počet kvalifikovaných pedag.zamestnancov</t>
  </si>
  <si>
    <t>Počet zúčastnených ped. zamestn. na kontin.vzdelávaní</t>
  </si>
  <si>
    <t>Cieľ.č.2</t>
  </si>
  <si>
    <t>Počet porád zvolaných riad. MŠ a ved.MZ</t>
  </si>
  <si>
    <t>Cieľ č. 3</t>
  </si>
  <si>
    <t>Počet inštitúcií s ktorými škola spolupracuje:CPPPaP-LC, Logopéd, ZŠ:Mocsáryho,Koháryho,63/A,Školská ul.,ZUŠ,MŠ Štúrova,PaSA-LC,VPS,Matica,Maď.dom,MsKS,Mest. knižnica,Hrad. múzeum,Geopark</t>
  </si>
  <si>
    <t>Počet organizácií 3.sektora s ktorými škola spolupracuje:OZ PRO GAUDIO,Koháryho,Skautský Zbor,OZ Csemadok,Nezábudka,Vis Vitalis</t>
  </si>
  <si>
    <t>Zabezpečiť sponzorskú činnosť pre MŠ</t>
  </si>
  <si>
    <t>Počet stretnutí s vedením rôznych závodov a miest. podnikateľov</t>
  </si>
  <si>
    <t>Zabezpečiť prezentáciu činnosti MŠ na verejnosti</t>
  </si>
  <si>
    <t>Počet vystúpení detí na rôznych podujatiach</t>
  </si>
  <si>
    <t>Počet článkov publikovaných v reg.a iných noviách</t>
  </si>
  <si>
    <t>Cieľ č. 6</t>
  </si>
  <si>
    <t>Zabezpečiť výmenu skúseností ped.zamestnancov a z riadenia s partnerskými MŠ</t>
  </si>
  <si>
    <t>Poč.stretnutí s partnerskými MŠ z Rumunska a MR</t>
  </si>
  <si>
    <t>Cieľ.č. 1</t>
  </si>
  <si>
    <t>8.5.2</t>
  </si>
  <si>
    <t>v tis.  €</t>
  </si>
  <si>
    <t xml:space="preserve">Plnenie </t>
  </si>
  <si>
    <t xml:space="preserve"> 8.2.2</t>
  </si>
  <si>
    <t>Základná škola  Lajosa Mocsáryho s VJM, Mocsáry Lajos Alapiskola, Farská Lúka 64/B, Fiľakovo</t>
  </si>
  <si>
    <t>ZŠ Lajosa Mocsáryho s VJM, Mocsáry Lajos Alapiskola, Farská Lúka 64/B, Fiľakovo</t>
  </si>
  <si>
    <t>Z prenajatých priest.</t>
  </si>
  <si>
    <t>Databáza organizácií a združení v ktorých je mesto Fiľakovo členom</t>
  </si>
  <si>
    <t>10 / 100 %</t>
  </si>
  <si>
    <t>Fin M.O.S za akcie</t>
  </si>
  <si>
    <t>13 hodín</t>
  </si>
  <si>
    <t>Umelecké predmety</t>
  </si>
  <si>
    <t xml:space="preserve">Bc. Klaudia Mikuš Kovácsová, šéfredaktorka mestských novín </t>
  </si>
  <si>
    <t>630</t>
  </si>
  <si>
    <t>% kvalifikovanosti pg.zamestnancov</t>
  </si>
  <si>
    <t>% odbornosti vyučovania</t>
  </si>
  <si>
    <t>Počet žiakov ZUŠ</t>
  </si>
  <si>
    <t>Lokálne,nadregion.a celoslov.súťaže</t>
  </si>
  <si>
    <t>Medzinárodné súťaže</t>
  </si>
  <si>
    <t>8.2.3</t>
  </si>
  <si>
    <t>8.2.4</t>
  </si>
  <si>
    <t>Poplatok za ŠKD</t>
  </si>
  <si>
    <t>% odbornosti vyučovania I. stupeň</t>
  </si>
  <si>
    <t>% odbornosti vyučovania II. stupeň</t>
  </si>
  <si>
    <t>počet učebníc, na ktoré MŠVVaŠ vyčlení fin. prostriedky</t>
  </si>
  <si>
    <t>počet zamestnancov zaraďovaných do jednotlivých plat. tried</t>
  </si>
  <si>
    <t>podľa rozhodnutia MŠVVaŠ</t>
  </si>
  <si>
    <t>Počet stravníkov - žiakov</t>
  </si>
  <si>
    <t>Počet stravníkov - dospelých</t>
  </si>
  <si>
    <t>Počet stravníkov - cudzí</t>
  </si>
  <si>
    <t>počet žiakov v 1 oddelení ŠKD</t>
  </si>
  <si>
    <t>počet učebníc, na ktoré ministerstvo vyčlení fin. prostriedky</t>
  </si>
  <si>
    <t>podľa rozhodnutia ministerstva</t>
  </si>
  <si>
    <t>počet stravníkov - cudzí</t>
  </si>
  <si>
    <t>počet žiakov v  ŠKD</t>
  </si>
  <si>
    <t>škola v prírode</t>
  </si>
  <si>
    <t>lyžiarsky výcvik</t>
  </si>
  <si>
    <t>učebnice</t>
  </si>
  <si>
    <t>počet učebníc, na kt. ministerstvo vyčlení fin. prostriedky</t>
  </si>
  <si>
    <t>50</t>
  </si>
  <si>
    <t>Stroje, prístroje a zar.</t>
  </si>
  <si>
    <t>Zabezpečiť kvalitný prenesený výkon štátnej správy - matriky</t>
  </si>
  <si>
    <t>Zverejnenie Informácií pre občanov týkajúce sa matričnej činnosti na webovom sídle mesta</t>
  </si>
  <si>
    <t>Vypracovať a neustále aktualizovať databázu fyzických osôb u ktorých je mesto osobitným príjemcom</t>
  </si>
  <si>
    <t>Dtabáza FO</t>
  </si>
  <si>
    <t>Frekvencia kalendárového zberu  zmesového komunálneho odpadu v roku</t>
  </si>
  <si>
    <t>Frekvencia zberu drobného stavebného a objemného odpadu v roku</t>
  </si>
  <si>
    <t xml:space="preserve">Predpokladané ročné množstvo v „t“ vzniknutého zmesového
komunálneho odpadu 
</t>
  </si>
  <si>
    <t xml:space="preserve">Predpokladané ročné
množstvo v „t“ vzniknutého drobného stavebného odpadu 
</t>
  </si>
  <si>
    <t>Pravidelné poskytovanie transferu pre PO VPS Fiľakovo</t>
  </si>
  <si>
    <t>6.1.1.</t>
  </si>
  <si>
    <t>Zabezpečiť hospodárny zber a odvoz zmesového komunálneho odpadu rešpektujúci potreby obyvateľov mesta</t>
  </si>
  <si>
    <t>2xročne</t>
  </si>
  <si>
    <t>1xročne</t>
  </si>
  <si>
    <t>6.1.2.</t>
  </si>
  <si>
    <t xml:space="preserve">Zabezpečiť zber, zhromažďovanie vyseparovaných zložiek odpadov a ich odvoz na ďalšie zhodnotenie </t>
  </si>
  <si>
    <t xml:space="preserve">Zvýšiť stupeň ochrany životného prostredia
formou recyklácie odpadu
</t>
  </si>
  <si>
    <t xml:space="preserve">Frekvencia kalendárového zberu  BRKO na zberných trasách v týždňoch za rok
</t>
  </si>
  <si>
    <t>Predpokladané ročné množstvo vyseparovaného BRKO v „t“ za rok</t>
  </si>
  <si>
    <t xml:space="preserve">Predpokladané ročné množstvo vytriedených zložiek KO (papier, plast, sklo, kovy, BRKO) v „t“ za rok
</t>
  </si>
  <si>
    <t xml:space="preserve">Podiel recyklovaného odpadu na celkovom odpade v „%“
</t>
  </si>
  <si>
    <t>6.1.3.</t>
  </si>
  <si>
    <t>Predpokladané ročné množstvo kompostovateľného odpadu v „t“ za rok.</t>
  </si>
  <si>
    <t>Predpokladané ročné množstvo vzniknutého kompostu v  „t“ za rok</t>
  </si>
  <si>
    <t>6.1.4.</t>
  </si>
  <si>
    <t>Zabezpečiť zneškodnenie inertných odpadov skládkovaním</t>
  </si>
  <si>
    <t xml:space="preserve">Predpokladané ročné množstvo likvidovaného inertného drobného stavebného odpadu v „t“ za rok.
</t>
  </si>
  <si>
    <t>6.6.</t>
  </si>
  <si>
    <t>Predpokladaný počet ohlásených porúch v sieti verejného osvetlenia v roku</t>
  </si>
  <si>
    <t xml:space="preserve">Celkový počet funkčných svetelných bodov v meste
v roku
</t>
  </si>
  <si>
    <t>Predpokladaný počet ohlásených porúch v sieti verejného rozhlasu v roku</t>
  </si>
  <si>
    <t xml:space="preserve">Celkový počet funkčných reproduktorov v sieti verejného rozhlasu v meste v roku
</t>
  </si>
  <si>
    <t>6.2.</t>
  </si>
  <si>
    <t>Rozpis a vyúčtovanie príspevkov na vzdelávanie z rozpočtovej kapitoly MV SR</t>
  </si>
  <si>
    <t>Počet stravníkov - deti</t>
  </si>
  <si>
    <t>Počet stravníkov - dospelí (zamestnanci)</t>
  </si>
  <si>
    <t>Poplatky za MŠ</t>
  </si>
  <si>
    <t>Naďalej efektívne využívať rozpočet pre MŠ.</t>
  </si>
  <si>
    <t>Mgr. Ildikó Kotlárová, poverená riaditeľka školy</t>
  </si>
  <si>
    <t>Vratky, dobropisy</t>
  </si>
  <si>
    <t>ZŠ Lajosa Mocsáryho s VJM</t>
  </si>
  <si>
    <t>ZŠ L. Mocsáryho s VJM</t>
  </si>
  <si>
    <t>ZŠ FL 64/A, Fiľakovo</t>
  </si>
  <si>
    <t>Počet žiakov v hmotnej núdzi</t>
  </si>
  <si>
    <t>Hmotná núdza - stravovanie</t>
  </si>
  <si>
    <t>Hmotná núdza - školské potreby</t>
  </si>
  <si>
    <t>Zabezpečiť poskytnutie učebných pomôcok pre žiakov v HN - 2x v školskom roku</t>
  </si>
  <si>
    <t>Zabezpečiť stravovanie pre žiakov v HN</t>
  </si>
  <si>
    <t xml:space="preserve">ZŠ Štefana Koháriho II. s VJM </t>
  </si>
  <si>
    <t>Počet žiakov v hmotnej núdzi (Mocsáryho)</t>
  </si>
  <si>
    <t>Riaditelia základných škôl v zriaďovateľskej pôsobnosti mesta Fiľakovo</t>
  </si>
  <si>
    <t>% odbor.vyučov.-primár.vzd.</t>
  </si>
  <si>
    <t>% odbor.vyučov.-nižš.sek.v</t>
  </si>
  <si>
    <t>Počet žiakov,ktorí absolvujú školu v prírode</t>
  </si>
  <si>
    <t>Počet učebníc, na ktoré ministerstvo vyčlení finančné prostriedky</t>
  </si>
  <si>
    <t>Rekonštrukcia</t>
  </si>
  <si>
    <t>Stroje, zariadenia</t>
  </si>
  <si>
    <t>Počet inštitúcií s ktorými MŠ spolupracuje: 4 ZŠ v meste, ZUŠ, MŠ, CPPPaP-LC, CŠPP-LC, s klinickou logopédkou-LC, SOPŠ-LC, MsKS, Dom matice, MO Csemadok, Hradné múzeum, Geopark, Nezábudka n.o., Klub dôchodcov, Jazyková škola Pro Americana</t>
  </si>
  <si>
    <t>Naďalej udržiavať dobrú spoluprácu s uvedenými inštitúciami a aktívne spolupracovať s nimi pri zabezpečení podujatí organizovaných v meste.</t>
  </si>
  <si>
    <t>Počet stretnutí s vedením rôznych podnikov a podnikateľov v meste Fiľakovo</t>
  </si>
  <si>
    <t>Aj naďalej aktívne prezentovať činnosť materskej školy na verejnosti vystúpeniami detí, publikovaním článkov o činnosti materskej školy, o výsledkoch výchovno - vzdelávacej práce publikovať aj v odborných časopisoch.</t>
  </si>
  <si>
    <t>Ing. Judita Mihályová, hlavná kontrolórka mesta</t>
  </si>
  <si>
    <t>nie sú</t>
  </si>
  <si>
    <t>Mgr. Marian Bozó, riaditeľ školy</t>
  </si>
  <si>
    <t>Mgr.Marian Bozó, riaditeľ školy</t>
  </si>
  <si>
    <t>4</t>
  </si>
  <si>
    <t>12 písomných informácií a pokynov, 7 metodických návštev a kontrol</t>
  </si>
  <si>
    <t>Potraviny+ Réžia</t>
  </si>
  <si>
    <t>Potraviny+réžia</t>
  </si>
  <si>
    <t>154</t>
  </si>
  <si>
    <t>25</t>
  </si>
  <si>
    <t>20x</t>
  </si>
  <si>
    <t>Ing. Tibor Tóth - riaditeľ VPS</t>
  </si>
  <si>
    <t>Uvažovať o alternatívnom riešení upravotania verejných priestranstiev z dôvodu neustále klesajúceho počtu vhodných UoZ. Vhodným riešením by mohlo byť vytvorenie pracovnej skupiny na VPS , ktorých hlavnou náplňou práce by bolo upratovanie verejných priestranstiev, keďže zákonom bolo mestu uložené aj čistenie všetkých chodníkov počas letného aj zimného obdobia.</t>
  </si>
  <si>
    <t>Pozemky</t>
  </si>
  <si>
    <t>Počet vykonaných verejných obstarávaní za rok a percentuálna úspešnosť realizovaných verejných obstarávaní</t>
  </si>
  <si>
    <t>10 / 100%</t>
  </si>
  <si>
    <r>
      <t>Zoznam realizovaných verejných obstarávaní pre stavby:</t>
    </r>
    <r>
      <rPr>
        <sz val="9"/>
        <rFont val="Arial CE"/>
        <charset val="238"/>
      </rPr>
      <t xml:space="preserve"> </t>
    </r>
  </si>
  <si>
    <t>10600</t>
  </si>
  <si>
    <t>4500</t>
  </si>
  <si>
    <t>230</t>
  </si>
  <si>
    <t xml:space="preserve">Táto služba občanom je je najviac využívaná zo strany klientov MsÚ počas celého roka. Stúpa náročnosť vykonávanej agendy. Plnenie merateľných ukazovateľov vo veľkej miere závisí od počtu požiadaviek klientov mestského úradu. </t>
  </si>
  <si>
    <t>4x</t>
  </si>
  <si>
    <t>Upraviť rozpočet v zmysle schválenej Zmluvy.</t>
  </si>
  <si>
    <t>Počet zúčastnených pedagogických zamestnancov na profesijnom rozvoji a iných odborných seminároch</t>
  </si>
  <si>
    <t>12</t>
  </si>
  <si>
    <t>Počet článkov publikovaných v mestských a regionálnych novinách, v odborných časopisoch</t>
  </si>
  <si>
    <t>450 osobných spisov, mzdová agenda 400 osôb</t>
  </si>
  <si>
    <t>24000 účtovných operácií</t>
  </si>
  <si>
    <t>Mgr. Attila Agócs, PhD.,7.9.2021</t>
  </si>
  <si>
    <t>Vrátené zábezpeky</t>
  </si>
  <si>
    <t>Splátka úveru (VÚB,Prima banka)</t>
  </si>
  <si>
    <t>Splátka - ŠF RB</t>
  </si>
  <si>
    <t>Vratka dotácie</t>
  </si>
  <si>
    <t>Naďalej sa zúčastňovať aktualizačného vzdelávania, odborných seminárov, online webinárov a školení na základe vypracovaného plánu profesijného rozvoja pedagogických zamestnancov.</t>
  </si>
  <si>
    <t xml:space="preserve">Na zamestnancov mestského úradu sme v I.polroku neobdržali žiadnu sťažnosť.  </t>
  </si>
  <si>
    <t xml:space="preserve">Zlepšiť spoluprácu medzi oddeleniami za účelom zlepšenia poskytovania služieb mestského úradu a zvýšenia kvality administratívnych úkonov voči  klientom mestského úradu. </t>
  </si>
  <si>
    <t>Mgr. Gabriel Benčík, náčelník MsP</t>
  </si>
  <si>
    <t>Transfery (PN+prísp.na stravu)</t>
  </si>
  <si>
    <t>Transfery - pre PO</t>
  </si>
  <si>
    <t>Transfery - PO</t>
  </si>
  <si>
    <t>PhDr. Andrea Mágyelová, 7.9.2021</t>
  </si>
  <si>
    <t>Mgr. Gabriel Benčík, náčelník MsP; PhDr. Andrea Mágyelová, prednostka MsÚ</t>
  </si>
  <si>
    <t>85%</t>
  </si>
  <si>
    <t>212002 72g</t>
  </si>
  <si>
    <t>212003 72g</t>
  </si>
  <si>
    <t>453 41</t>
  </si>
  <si>
    <t>453 72f</t>
  </si>
  <si>
    <t>Príjem z prenajatých pozemkov</t>
  </si>
  <si>
    <t>Príjem z prenajatých budov</t>
  </si>
  <si>
    <t>Prostriedky z predch. Období</t>
  </si>
  <si>
    <t>ŠJ - Prostriedky z roku 2010</t>
  </si>
  <si>
    <t>Gáspár Emese, vedúca ŠJ</t>
  </si>
  <si>
    <t>Mgr. Attila Agócs, PhD., 7.9.2022</t>
  </si>
  <si>
    <t>Mgr. Melinda Liptáková - riaditeľka MŠ</t>
  </si>
  <si>
    <t>Plánovaná hodnota 2022</t>
  </si>
  <si>
    <t>Mgr. Katarína Gáspárová, riaditeľka školy</t>
  </si>
  <si>
    <t xml:space="preserve">Zostatok FP z </t>
  </si>
  <si>
    <t>1,8% (6 žiakov)</t>
  </si>
  <si>
    <t>Mgr. Attila Agócs, PhD.,7.9.2022</t>
  </si>
  <si>
    <t>Potraviny</t>
  </si>
  <si>
    <t>Skutočná hodnota                           k 30.6.2022</t>
  </si>
  <si>
    <t>Predaj výrobkov, tovarov a služieb</t>
  </si>
  <si>
    <t>Bez opatrení</t>
  </si>
  <si>
    <t>13</t>
  </si>
  <si>
    <t>14</t>
  </si>
  <si>
    <t>PhDr. Mágyelová, PhDr. Ardamica, PhD., Ing. Olšiaková</t>
  </si>
  <si>
    <t>Ing. Valéria Budaiová, zastupujúca riaditeľka HMF</t>
  </si>
  <si>
    <t>9x</t>
  </si>
  <si>
    <t>JUDr. Norbert Gecso,18.8.2022</t>
  </si>
  <si>
    <t>Občianské obrady v meste Fiľakovo sú usporiadané na vysokej úrovni, s dôstojnosťou patriacou takýmto udalostiam,  počet obradov má opäť zvyšujúcu tendenciu. Odmeny za vykonanie občianskych obradov sa v I.polroku nevyplácali.</t>
  </si>
  <si>
    <t>Činnosť matričného úradu je vykonávaná podľa plánu, počet matričných úkonov má stúpajúcu tendenciu, hlavne úkonov s cudzozemským prvkom - narodenia, sobáše, úmrtia.  IOMO sa aj napriek snahám o jeho sfunkčnenie nevykonáva, nakoľko nie je možné z dôvodu ukončenia projektu, zabezpečiť jeho štart.</t>
  </si>
  <si>
    <t xml:space="preserve">V programe sa sledujú výdavky a činnosť 2 služobných motorových vozidiel mestského úradu. Služobné motorové vozidlá mestskej polície sú sledované v rámci programu 5.1 Verejný poriadok a bezpečnosť. Servis a údržba vozového parku je vykonávaná priebežne podľa potreby, všetky vozidlá sú funkčné.Vozidlá sú vybavené GPS monitoringom, t.j. sú zaznamenané všetky pohyby oboch motorových vozidiel. </t>
  </si>
  <si>
    <t>PhDr. Zoran Ardamica, PhD., vedúci odd. školstva, odborný zamestnanec Školského úradu</t>
  </si>
  <si>
    <t>3 písomné informácie a pokyny, 7 metodických návštev a kontrol</t>
  </si>
  <si>
    <t>PhDr. Andrea Mágyelová, prednostka MsÚ</t>
  </si>
  <si>
    <t>Ing. arch. Erika Anderková, vedúca referátu stratégie a rozvoja,                               Mgr. Klaudia Mikuš Kovácsová - hovorkyňa mesta</t>
  </si>
  <si>
    <t>Celkový počet žiakov v ŠKD</t>
  </si>
  <si>
    <t>Mimoškolské aktivity sa nekonali a krúžky sa z dôvodu epidemiologickej situácie fungovali iba v jednotlivých triedach. Finančné prostriedky  boli použité na nákup didaktických, učebných a telovýchovných pomôcok.</t>
  </si>
  <si>
    <t>35</t>
  </si>
  <si>
    <t>---</t>
  </si>
  <si>
    <t>Škola vypláca dopravné žiakom mesačne. Rodičia majú naďalej možnosť žiadať o zaslanie finančných prostriedkov na dopravné na účet . Vyplácaním príspevku na dopravu sa aktívne podporuje dochádzka žiakov do školy zo sociálno nevýhodnených rodín.</t>
  </si>
  <si>
    <t>0m2 /0 %</t>
  </si>
  <si>
    <t>Výmena živičného krytu na ul.  J. Krála (dolná časť) smerom na križovatku ul. Daxnerova a ul. Kalinčiakova, PLOCHA: 550m2</t>
  </si>
  <si>
    <t>Výmena živičného krytu na ul. Obrancov mieru,  PLOCHA: 2960m2</t>
  </si>
  <si>
    <t>Výmena živičného krytu na ul. B. Bartóka,  PLOCHA 1130 m2</t>
  </si>
  <si>
    <t>Výmena živičného krytu na ul. JÁNOŠÍKOVÁ,  PLOCHA  1475 m2</t>
  </si>
  <si>
    <t>Výmena živičného krytu na ul. ODBORÁRSKA,  PLOCHA 1630 m2</t>
  </si>
  <si>
    <t xml:space="preserve">Asfaltovanie Parková 15 - 21, pozemok parc. č. KN-C 2398, PLOCHA 695 m2 </t>
  </si>
  <si>
    <t>Asfaltovanie za bytovým domom na ul. 1. Mája 1 - 7, pozemok parc. č. KN-C 1164/1, PLOCHA  asfaltová plocha 1370 m2 + rozšírenie 50 m2</t>
  </si>
  <si>
    <t>Revitalizácia okolia 100BJ na ul. Biskupická-zadná strana plocha cca. 1350 m2</t>
  </si>
  <si>
    <t>Oprava chodníka na ul. Biskupická pred bytovým domom č. 5 - plocha 188 m2</t>
  </si>
  <si>
    <t>2/ 20 %</t>
  </si>
  <si>
    <r>
      <rPr>
        <u/>
        <sz val="9"/>
        <color indexed="8"/>
        <rFont val="Arial"/>
        <family val="2"/>
        <charset val="238"/>
      </rPr>
      <t>Zoznam odovzdaných projektov pre realizáciu stavieb:</t>
    </r>
    <r>
      <rPr>
        <sz val="9"/>
        <color indexed="8"/>
        <rFont val="Arial"/>
        <family val="2"/>
        <charset val="238"/>
      </rPr>
      <t xml:space="preserve">
</t>
    </r>
  </si>
  <si>
    <r>
      <t xml:space="preserve">Vypracovanie GP: </t>
    </r>
    <r>
      <rPr>
        <sz val="9"/>
        <color indexed="8"/>
        <rFont val="Arial"/>
        <family val="2"/>
        <charset val="238"/>
      </rPr>
      <t>V prvom polroku 2022 boli vypracované geometrické plány pre nasledujúce stavby a to:</t>
    </r>
  </si>
  <si>
    <t>PhDr. Andrea Mágyelová, 7.9.2022</t>
  </si>
  <si>
    <t>Sledovať plnenie rozpočtu. Pri rozhodovaní o výdavkoch vždy skontrolovať aktuálne plnenie rozpočtu. Rozpočtovým opatrením sa upravia výdavky na nákup PHM a kapitálové výdavky.</t>
  </si>
  <si>
    <t>Počet vykonaných hliadok príslušníkmi MsP za rok</t>
  </si>
  <si>
    <t>1050</t>
  </si>
  <si>
    <t>Počet zistených  čiernych skládok odpadu</t>
  </si>
  <si>
    <t>% objasnenia tvorcu čiernych skládok odpadu</t>
  </si>
  <si>
    <t>50%</t>
  </si>
  <si>
    <t>100%</t>
  </si>
  <si>
    <t>Eliminovať narúšanie verejného poriadku počas kultúrnych a športových podujatí</t>
  </si>
  <si>
    <t>účasť mestskej polície na športových a kultúrnych podujatiach organizovaných mestom za rok</t>
  </si>
  <si>
    <t>Software</t>
  </si>
  <si>
    <t>Špec.zar-</t>
  </si>
  <si>
    <t>Mgr. Attila Visnyai, zástupca primátora</t>
  </si>
  <si>
    <t>Zabezpečiť funkčnosť nainštalovaných kamier.</t>
  </si>
  <si>
    <t>47</t>
  </si>
  <si>
    <t xml:space="preserve">Ďalší rozvoj a rekonštrukcia kamerového systému bude realizovaná  v prípade vyhlásenia z výzvy Ministerstva vnútra SR pre prevenciu kriminality a z nej vyplývajúcich intenciách.  </t>
  </si>
  <si>
    <t>Zjednodušiť Zásady odmeňovania poslancov MZ, nakoľko súčasné Zásady sú značne komplikované.</t>
  </si>
  <si>
    <t>K 30.06.2023</t>
  </si>
  <si>
    <t>Vo Fiľakove, dňa 4. septembra 2023</t>
  </si>
  <si>
    <t xml:space="preserve">Schválená uznesením Mestského zastupiteľstva vo Fiľakove č. ..../2023  dňa ......9.2023. </t>
  </si>
  <si>
    <t>Plánovaná hodnota v roku 2023</t>
  </si>
  <si>
    <t>Skutočná hodnota k 30.06.2023</t>
  </si>
  <si>
    <t xml:space="preserve">Prioritou plánovaného vecného plnenia na danom úseku bolo zaistiť  nepretržitú, plnú  funkčnosť kamerového systému, ktorý cieľ bol splnený. Náklady na prevádzku kamerového systému boli plnené v rozsahu zmluvne stanovených podmienok. Teda plánované ciele sú  v súlade s dosiahnutými výstupmi a výsledkami, a tiež v pomere k vynaloženým výdavkom. </t>
  </si>
  <si>
    <t>Mgr. Gabriel Benčík, 14.8.2023</t>
  </si>
  <si>
    <t>Mgr. Attila Agócs, PhD., 4.9.2023</t>
  </si>
  <si>
    <t>307</t>
  </si>
  <si>
    <t>60 %</t>
  </si>
  <si>
    <t xml:space="preserve">Personálny stav MsP pozostáva z 9 príslušníkov (+ 2 operátory kam. mon. systému). Výkon služby je spravidla organizovaný v 2 zmenách o trvaní operačného dňa (pondelok – štvrtok) od 07:00 do 01:00 h nasledujúceho dňa, v piatok od 07:00 do 02:30 h a v sobotu v 1 zmene v trvaní od 15:00 do 03:00 h.  Hliadková činnosť príslušníkov je vykonávaná formou dvojčlenných motorizovaných a peších hliadok. Ich nasadenie a delegovanie úloh je zamerané na programové plnenie. Tým sa v skúmanom období dosiahlo, že výstupy a výsledky nie sú v zjavnom nepomere s plánovanými výstupmi a výsledkami najmä vzhľadom na pomer vynaložených výdavkov.  </t>
  </si>
  <si>
    <t>PhDr. Mágyelová Andrea, 4.9.2023</t>
  </si>
  <si>
    <t>Mgr. Agócs Attila, PhD., 4.9.2023</t>
  </si>
  <si>
    <t>Úkony spojené so zabezpečením činností mesta v oblasti civilnej ochrany sú plnené priebežne v zmysle platných právnych predpisov prostredníctvom služieb na zákade Mandánej zmluvy s Ing. Milanom Hricom. Výdavky na uvedený program sa skladajú z odmeny za prácu skladníka CO, ktorú vykonáva na základe Dohody o vykonaní práce a výdavkov na odborné konzultácie a služby spočívajúce vo vedení dokumentácie v oblasti CO. Aktivity tohto programu sa vykonávajú podľa pokynov Okresného úradu v Lučenci - odboru CO. V podprograme sa sledujú aj výdavky súvisiace s utečencami z Ukrajiny, a to vyplácanie príspevkov pre oprávnené osoby poskytujúce ubytovanie pre utečencov. K 30.6.2023 je u 3  fyzických osôb ubytovaných 6 odídencov.</t>
  </si>
  <si>
    <t>JUDr. Norbert Gecso,8.8.2023</t>
  </si>
  <si>
    <t>DHZM v sledovanom období začal aktívne s výkonom preventívnych kontrol, najprv v bytových spoločenstvách ,členovia zboru sa zároveň zúčastnili 3 hasičských cvičení.   Od 1.1.2017 DHZ mesta Fiľakovo vykonáva ako Spoločný DHZ mesta Fiľakovo a obce Šíd aktivity aj v obci Šíd. DHZM sa aktívne zapája do rôznych akcií usporiadaných mestom Fiľakovo. v roku 2023 členovia DHZM začali s protipožiarnymi preventívnymi kontrolami.</t>
  </si>
  <si>
    <t>JUDr. Norbert Gecso, 8.8.2023</t>
  </si>
  <si>
    <t>Referát plní svoje úlohy podľa plánu, je možné pozorovať oproti predchádzajúcim rokom zvýšený počet pohybu obyvateľstva, ako aj zrušenie trvalého pobytu občanom, zvýšený počet žiadostí exekútorov, hlavne cez elektronický portál. Agenda sa vykonáva v klientskom centre. V roku 2021 sa vykonalo sčítanie obyvateľov, ktorého výsledok bolo zníženie počtu obyvateľov pod hodnotu 10 000 osôb. V I. polroku 2022 pribudla agenda evidencie odídencov z Ukrajiny, ktorá sa vykonáva aj v I. polroku 2023.</t>
  </si>
  <si>
    <t xml:space="preserve">Naďalej zabezpečiť aby osvedčovanie listín a podpisov  vykonávali všetky zamestnankyne Klientskeho centra, čím  sa zrýchli proces vybavovania osvedčovacej agendy. Overovanie podpisov a osvedčovanie listín nemajú prednostne vykonávať hlavná pokladníčka a matrikárka.  </t>
  </si>
  <si>
    <t>Pre ďalšie rozpočtové obdobie rátať s nárastom cien pohonných látok. Používanie služobných motorových vozidiel zamestnancami zriadených organizácií  sa začalo riešiť formou písomných dohôd z dôvodu zabezpečenia zodpovednosti za prípadné škody, vzniknuté na týchto motorových vozidlách.</t>
  </si>
  <si>
    <t>Ing. Lóránt Varga, 1.8.2023</t>
  </si>
  <si>
    <t>----</t>
  </si>
  <si>
    <t>Z dôvodu ukončenia aplikácie CITY Monitor navrhujem vynechať cieľ č. 3 v najbližšom sledovanom období</t>
  </si>
  <si>
    <t>Bc. Klaudia Mikuš Kovácsová, 18.8.2023</t>
  </si>
  <si>
    <t>Mesto vydáva plnofarebné dvojjazyčné mestské noviny s názvom Fiľakovské zvesti - Füleki  Hírlap od roku 2005. Mestské noviny sa vydávajú raz mesačne v náklade 3700 ks, distribuujú sa zdarma. Tlač zabezpečuje spoločnosť  Alfa print s.r.o, Martin, ktorá bola vybraná verejným obstarávaním. Po vytvorení nového štatútu novín a etického kódexu vznikla redakčná rada. Šéfredaktorkou a grafičkou je Mgr. Klaudia Mikuš Kovácsová, jej zástupkyňou od tohto roka Mgr. Eva Tóthová. Ďalší členovia - redaktorka Iveta Cíferová, členovia rady Margita Oroszová, Ing. László Kerekes, Emese Szvorák, Vladimír Cirbus. Preklady textov zabezpečujú zamestnanci MsÚ, HMF a MsKS.
Mestské noviny vychádzajú vždy v posledný deň v mesiaci (resp. prvý deň po víkende, ak posledný deň padne na víkend). Všetky čísla sú zverejnené na webovej stránke mesta http://www.filakovo.sk/index.php/sk/mesto/filakovske-zvesti. 
V tomto roku sa výraznejšie preukázal problém s distribúciou do schránok, ktorú vykonávajú aktivační pracovníci pod dohľadom koordinátoriek. Do niektorých častí mesta sa nedostávajú noviny celé mesiace.Do budúcna možno bude treba hľadať efektívnejší spôsob distribúcie.</t>
  </si>
  <si>
    <t>Mgr. Klaudia Mikuš Kovácsová, 18.8.2023</t>
  </si>
  <si>
    <r>
      <rPr>
        <b/>
        <i/>
        <sz val="8"/>
        <rFont val="Arial CE"/>
        <charset val="238"/>
      </rPr>
      <t xml:space="preserve">Tlačové správy </t>
    </r>
    <r>
      <rPr>
        <i/>
        <sz val="8"/>
        <rFont val="Arial CE"/>
        <charset val="238"/>
      </rPr>
      <t xml:space="preserve">
K 30.06. bolo vydaných 8 tlačových správ (v slovenskom a rovnaký počet v maďarskom jazyku), čo predstavuje 32% ročného plánu. Výsledný počet ovplyvnilo "hluché obdobie" na jar, kedy projekty stáli a rozbehli sa naraz až v druhom polroku, čo nebol ovplyvniteľný stav. Na základe vydaných tlačových správ vzniklo na rôznych internetových portáloch a v televíziách 63 (zaznamenaných) mediálnych výstupov (315% oproti ročnému plánu), z nich v médiách s celoštátnou pôsobnosťou 8 zaznamenaných (200% ročného plánu). Mimo nich 8x v tlačenej verzii Novohradských novín a v Obecných novinách. Vyššie uvedené počty sa týkajú len výstupov reflektujúcich na naše tlačové správy, nezahŕňajú vlastné témy redaktorov, resp. témy spracované na základe našich FB príspevkov. Reportáží odvysielaných do konca júna bolo v slovenskom aj maďarskom jazyku v LocAll TV 80, čo je 80% ročného plánu. Fiľakovo sa v prvom polroku viackrát objavilo v relevantných celoštátnych médiách – predovšetkom RTVS, TA3, JOJ a na internetových celoštátnych portáloch.
</t>
    </r>
    <r>
      <rPr>
        <b/>
        <i/>
        <sz val="8"/>
        <rFont val="Arial CE"/>
        <charset val="238"/>
      </rPr>
      <t>Facebook</t>
    </r>
    <r>
      <rPr>
        <i/>
        <sz val="8"/>
        <rFont val="Arial CE"/>
        <charset val="238"/>
      </rPr>
      <t xml:space="preserve">
Mestský facebook stále rastie, za prvý polrok sa bez reklamy podarilo zvýšiť počet fanúšikov stránky z 5348 na vyše 5500, sledovateľov stránky je približne 6000. Presné štatistiky ako v miunulosti, žiaľ, už nie je možné po novom nastavení administrátorskej stránky Meta bussiness vypracovať. Ukazuje len posledných 28 dní a približný počet "Páči sa mi to" na 1 desatinnú čiarku. Pravidelne sa na stránke uverejňujú fotografie z podujatí, z bežného života Fiľakovčanov, z výstavby a iných prebiehajúcich investičných akcií, zverejňujeme oznamy mestského úradu, zdieľame pozvánky mestských organizácií. Po novom od tohto roka uverejňujeme aj aktuálne reportáže spracované pre TV LocAll v oboch jazykoch. Videá dosahujú tisícky zobrazení. Aktívne sa zapájame do diskusií, odpovedáme na správy či iné dotazy a moderujeme komentáre. Fanúšikovská základňa predstavuje stabilne približne 65% žien a 35% mužov, prevládajúci vek je medzi 25 a 55 rokov. Takmer polovica z nich sú obyvatelia Fiľakova, zvyšok tvoria obyvatelia Lučenca, Šalgotarjánu, okolitých obcí, dokonca Budapešti a Tornale. 
</t>
    </r>
    <r>
      <rPr>
        <b/>
        <i/>
        <sz val="8"/>
        <rFont val="Arial CE"/>
        <charset val="238"/>
      </rPr>
      <t>Besedy a fóra</t>
    </r>
    <r>
      <rPr>
        <i/>
        <sz val="8"/>
        <rFont val="Arial CE"/>
        <charset val="238"/>
      </rPr>
      <t xml:space="preserve">
V prvom polroku 2023 sa uskutočnili 2 podujatia s prítomnosťou médií, a to odovzdávanie nových ukladanie základného kameňa výrobnej haly a vyhlásenie petície primátorom a županom. Občianske fóra sa v prvom polroku nekonali. Reprezentačné stretnutia - 8.2.2023 sa v meste konalo stretnutie vedenia mesta a vedúcich oddelení s predstaviteľmi Svetovej banky, Európskej komisie, Úradu splnomocnenca vlády SR pre rómske komunity, Banskobystrického samosprávneho kraja k  iniciatíve CuRI  v rámci komponentu MRK - “Zlepšenie integrácie skupín ohrozených chudobou alebo sociálnym vylúčením”.
</t>
    </r>
    <r>
      <rPr>
        <b/>
        <i/>
        <sz val="8"/>
        <rFont val="Arial CE"/>
        <charset val="238"/>
      </rPr>
      <t>Fiľakovské zvesti</t>
    </r>
    <r>
      <rPr>
        <i/>
        <sz val="8"/>
        <rFont val="Arial CE"/>
        <charset val="238"/>
      </rPr>
      <t xml:space="preserve">
Ku komunikačnej a propagačnej stratégii mesta patrí aj vydávanie Fiľakovských zvestí, ktorým je venovaná osobitná správa.</t>
    </r>
  </si>
  <si>
    <t>PhDr. Andrea Mágyelová, 14.8.2023</t>
  </si>
  <si>
    <t>Mestu poskytuje pravidelne právne poradenstvo na základe mandátnej zmluvy  JUDr. Gombala prostredníctvom elektronickej pošty alebo osobne. V prvom polroku 2023 JUDr. Gombala zastupoval mesto vo veci odstránenia stánku. Mesto konzultovalo otázky týkajúce sa zákona 138/1991 Zb. o majetku obcí , podnikateľskej činnosti štatutárneho zástupcu, otázky rozvrhu pracovného času a povinného voľna.                                                                                                                                                                                                                                                    Mesto uzatvorilo v mesiaci máj 2019  zmluvu o poskytovaní právnych služieb aj s doc. JUDr. Jozefom Tekelim, PhD., advokátskou kanceláriou. V prvom polroku 2023 právne služby na základe tejto zmluvy neboli poskytnuté.</t>
  </si>
  <si>
    <t>Ing. Judita Mihályová, 8.8.2023</t>
  </si>
  <si>
    <t>K 30.06.2023 boli vykonané všetky kontroly naplánované na I. polrok 2023, bolo vypracované stanovisko hlavnej kontorlórky k Záverečnému účtu mesta za rok 2022, a tiež bola vypracovaná Správa o kontrolnej činnosti za rok 2022. Bol vypracovnaný návrh plánu kontrolnej činnosti na II. polrok 2023. K 30.06.2022 neboli hlavnej kontrolórke doručené žiadne sťažnosti ani petície na zaevidovanie do Centrálnej evidencie sťažností resp. do Centrálnej evidencie petícií.</t>
  </si>
  <si>
    <r>
      <rPr>
        <b/>
        <sz val="8"/>
        <rFont val="Arial CE"/>
        <charset val="238"/>
      </rPr>
      <t>1 x - Hodnotiaca</t>
    </r>
    <r>
      <rPr>
        <sz val="8"/>
        <rFont val="Arial CE"/>
        <charset val="238"/>
      </rPr>
      <t xml:space="preserve"> správa o plnení programového rozpočtu mesta k 31.12.2022 bola prerokovaná na zasadnutí MsZ dňa 29.06.2022 (Uznesenie č. 42/2023). </t>
    </r>
  </si>
  <si>
    <t>Záverečný účet mesta Fiľakovo za rok 2022 a celoročné hospodárenie bez výhrad bol schválený na zasadnutí MsZ dňa  29.06.2023 (Uznesenie č. 43/2023).</t>
  </si>
  <si>
    <t>V zákonom stanovenej lehote boli do RIS SAM-u naimportované:  IÚZ mesta Fiľakovo za rok 2022 dňa 28.03.2023 a KÚZ za rok 2022 dňa 26.05.2023. Okrem toho boli k 30.06.2023 do RIS SAM-u  naimportované finančné výkazy (FIN) mesta Fiľakovo za I., II.  štvrťrok 2023 a FVV v súhrnnom celku za rok 2022</t>
  </si>
  <si>
    <t xml:space="preserve">Do 30.06.2023 boli do RIS SAM-u v zákonom stanovenej lehote naimportované úpravy rozpočtu 3 x (RO č. 1/2023 až  RO č.3/2023). </t>
  </si>
  <si>
    <r>
      <rPr>
        <b/>
        <sz val="8"/>
        <rFont val="Arial CE"/>
        <charset val="238"/>
      </rPr>
      <t>I., II.  a III. etapa</t>
    </r>
    <r>
      <rPr>
        <sz val="8"/>
        <rFont val="Arial CE"/>
        <charset val="238"/>
      </rPr>
      <t xml:space="preserve"> - predbežné audity       k 30.06.2022, k 31.10.2022 a                 k 31.12.2022
</t>
    </r>
  </si>
  <si>
    <r>
      <rPr>
        <b/>
        <sz val="8"/>
        <rFont val="Arial CE"/>
        <charset val="238"/>
      </rPr>
      <t>1x</t>
    </r>
    <r>
      <rPr>
        <sz val="8"/>
        <rFont val="Arial CE"/>
        <charset val="238"/>
      </rPr>
      <t xml:space="preserve">-riešenie schémy účtovania združených prostriedkov a spoluvlastníckeho podielu s BBSK (výstavba administ.budovy BROWNF.)                      </t>
    </r>
    <r>
      <rPr>
        <b/>
        <sz val="8"/>
        <rFont val="Arial CE"/>
        <charset val="238"/>
      </rPr>
      <t>1x</t>
    </r>
    <r>
      <rPr>
        <sz val="8"/>
        <rFont val="Arial CE"/>
        <charset val="238"/>
      </rPr>
      <t>-riešenie zaúčtovania navýšenia menovitej hodnoty akcií StVS</t>
    </r>
  </si>
  <si>
    <t>Do 30.06. 2023 bol rozpočet upravený rozpočtovými opatreniami 3 krát a to: RO č. 1/2023, RO č. 2/2023 a  RO č.3/2023, ktoré boli schválené mestským zastupiteľstvom.</t>
  </si>
  <si>
    <t>Agnesa Nagyová, 24.7.2023</t>
  </si>
  <si>
    <t>3512</t>
  </si>
  <si>
    <t>120</t>
  </si>
  <si>
    <t>3380</t>
  </si>
  <si>
    <t>1974</t>
  </si>
  <si>
    <t>158</t>
  </si>
  <si>
    <t>909</t>
  </si>
  <si>
    <t>34</t>
  </si>
  <si>
    <t>354</t>
  </si>
  <si>
    <t>733</t>
  </si>
  <si>
    <t>137</t>
  </si>
  <si>
    <t>10017</t>
  </si>
  <si>
    <t>4231</t>
  </si>
  <si>
    <t>226</t>
  </si>
  <si>
    <t>Ing. Zoltán Varga - vedúci oddelenia, 31.7.2023</t>
  </si>
  <si>
    <t xml:space="preserve">Jednotlivé hodnoty merateľných ukazovateľov reálne vyjadrujú stav ku 30.6.2023 a je predpoklad, že cielové hodnoty k 31.12. 2023 budú naplnené okrem počtu ubytovaných a prenocovaní. Tieto ukazovatele budú od roku 2024 prehodnotené.  V priebehu 1. polroka 2023 došlo k zníženiu starých nedoplatkov o 8,41 % v dôsledku exekučných konaní, ktoré budú naďalej aplikované u neplatičov. </t>
  </si>
  <si>
    <t>Ing. Zoltán Varga, 31.7.2023</t>
  </si>
  <si>
    <t>Mesto spravuje  4 budovy : Podnikateľský inkubátor, 12 b.j. na ul. Železničnej a 21. b.j. na ul. Mládežníckej (bývalý Sputník)  a budovu na Nám. Slobody (bývalú knižnicu). Všetky byty určené na prenájom v bytových domoch boli k 30.6.2023 prenajaté. V súčasnosti Mesto Fiľakovo nedisponuje s voľným nájomným bytom. V budove Podnikateľského inkubátora boli k 30.06.2023 okrem troch miestnosti všetky nebytové priestory prenajaté. Výdavky na budovu MsÚ a MsP sú sledované v podporogramoch 13.1 a 5.1. v Podprograme sa sledujú ešte náklady na cenu práce  upratovačky inkubátora.</t>
  </si>
  <si>
    <t xml:space="preserve">Organizované semináre sa realizujú už výlučne vo virtuálnom priestore. Súčasťou výdavkov sú aj odborné konferencie, ktorých sa zúčastňuje HK a prednostka. </t>
  </si>
  <si>
    <t xml:space="preserve">Všetky administratívne úkony podľa požiadaviek PO a FO boli vybavené max. do 15 dní odo dňa podania žiadosti okrem tých, ktoré podliehajú schváleniu mestským zastupiteľstvom . Počet videohier na území mesta ku 30.6.2023 nie je na úrovni cieľovej hodnoty, nakoľko Slovensko v rámci celej republiky vykazuje značný pokles hazardu (aj tento ukazovateľ budeme musieť prehodnotiť na rok 2024). Počet prevádzok a obchodov ku 30.6.2023 predstavuje 194 ks. Počas 1. polroka evidujeme 6 zrušených a 11 nových prevádzok. Vo Fiľakove sídli podľa obchodného regisra celkom 373 obchodných spoločenstiev a okrem toho 106 aktívnych živnosníkov má registrovanú adresu v našom meste.   </t>
  </si>
  <si>
    <t xml:space="preserve">Projekt MOPS Fiľakovo II je realizovaný v rámci Iniciatívy Catching-up Regions Banskobystrického samosprávneho kraja, výzva OPLZ-PO5a6-2020-1, vyhlásenej MV SR ako Sprostredkovateľským orgánom pre OP ĽZ.                                                                                                                                                                                                                          Za I. polrok 2023 členovia hliadok MOPS podieľali na nasledovných aktivitách:                                                                                                                                                                                                                                Počet riešených udalostí v oblasti ochrany maloletých a mladistvých osôb v spolupráci s PZ SR/obecnou políciou 117x
Počet riešených udalostí v oblasti podpory dochádzky do školy u maloletých osôb 156x
Počet riešených udalostí v oblasti ochrany životného prostredia 21x
Počet riešených udalostí v oblasti ochrany majetku 14x
Počet riešených udalostí v oblasti ochrany zdravia a života 12x
Počet riešených udalostí medzi osobami z MRK a väčšinovým obyvateľstvom 188x
Počet riešených udalostí medzi MRK a väčšinového obyvateľstva s pomocou hliadky PZ SR/obecnej polície 2x
Počet hlásení na PZ SR/obecnú políciu o pohybe cudzích osôb a/alebo motorových vozidiel v obci 68x
Projekt MOPS Fiľakovo II je k 30.6.2023 ukončený a s 10 zamestnancami sa ukončil pracovný pomer.  Kontinuálne pokračovanie projektu, vzhľadom na zdĺhavý proces schvaľovanie ŽoNFP a nepriaznivej finančnej situácie mesta, nebolo v tomto prípade možné.  Mesto dňa 13.7.2023 podalo v rámci výzvy PSK-UV-001-2023-DV-ESF+ - Miestne občianske a preventívne služby ŽoNFP, kde žiadalo o podporu 10 pracovných miest MOaPS. RO pre výzvu je ÚSVRK. Táto ŽoNFP je v  schvaľovacom procese. Začatie aktivít projektu bude v značnej miere závisieť od dĺžky tohto schvaľovacieho procesu a účinnosti Zmluvy o NFP, nakoľko mesto nemá voľné finančné prostriedky na predfinancovanie aktivít projektu. </t>
  </si>
  <si>
    <t>Plánovaná hodnota 2023</t>
  </si>
  <si>
    <t>Skutočná hodnota                        k 30.06.2023</t>
  </si>
  <si>
    <t>Činnosť odborného zamestnanca školského úradu spočíva predovšetkým v zabezpečovaní preneseného výkonu štátnej správy na úseku školstva v zmysle zákona o štátnej správe v školstve a školskej samospráve a je vykonávaná podľa plánu práce, čo sa odzrkadľuje aj vo vyváženom plnení merateľných ukazovateľov. Výnimku tvoria nepravidelne realizované aktivity, ktoré sa vykonávajú na základe aktuálnych rozhodnutí zriaďovateľa, resp. požiadaviek jednotlivých škôl. Pojem "písomné informácie" znamená metodické, organizačné a iné pokyny, usmernenia a príkazy zriaďovateľa. Operatívne pokyny sú zahrnuté do nepravidelne realizovaných aktivít, ktorých cieľom je poskytovanie odbornej a metodickej pomoci pri plnení neodkladných úloh. Odborný zamestnanec nie je členom odborných komisií, zúčastňuje sa ich zasadaní na základe pozvania. Návrhy na vymenovania riaditeľov sa podávajú v prípade volieb riaditeľov v RŠ alebo dlhodobej PN, MD a pod. riaditeľa. Návrhy VZN sa podávajú v prípade potreby.</t>
  </si>
  <si>
    <t>PhDr. Zoran Ardamica, PhD., 17.8.2023</t>
  </si>
  <si>
    <t>Ing. Olšiaková 28.8.2023,  PhDr. Ardamica 17.8.2023</t>
  </si>
  <si>
    <t>Skutočná hodnota                        k 30.6.2023</t>
  </si>
  <si>
    <t>430 osobných spisov, mzdová agenda 3723 osôb</t>
  </si>
  <si>
    <t>11103 účtovných operácií</t>
  </si>
  <si>
    <t>Zamestnankyne mzdového centra spracúvajú personálnu a mzdovú agendu ZŠ, MŠ, ŠJ, ŠKD (samostatných i spojených) a ZUŠ mesta a okolitých obcí, konkrétne 8 základných škôl, 9 materských škôl, 7 školských klubov detí, 10 školských jedální a 1 základnej umeleckej školy mesta Fiľakovo (spolu personálna agenda cca. 270 osôb, mzdová agenda cca. 200 osôb, lebo obec Radzovce vedie vlastnú mzdovú agendu, ale personálna agenda tohto subjektu je naďalej spracovávaná zamestnankyňami SPOcÚ). Tie isté zamestnankyne spracúvajú aj personálnu a mzdovú agendu mestského úradu, mestskej polície, občianskej poriadkovej služby, osôb zamestnaných v rámci rôznych projektov či na krátkodobé dohody, poslancov mestského zastupiteľstva, členov komisií pri mestskom zastupiteľstve a pod.), čo znamenalo k 30.06.2023 spolu ďalších cca. 180 spisov personálnej agendy a 180 mesačných či štvrťročných výpočtov mzdy. Na vysvetlenie uvádzame, že pod pojmom vedenie personálnej a mzdovej agendy treba chápať množstvo dielčich úkonov, ako napr. pracovné zmluvy a dohody, prihlášky a odhlášky do poisťovní, mzdové a evidenčné listy, odvody a zrážky zo mzdy, exekúcie, výkazy atď., ktorých počet sa neustále mení. Výkony v oblasti vyúčtovania príspevkov na vzdelávanie z rozpočtovej kapitoly MV SR sú závislé od ich poukazovania Regionálneho úradu školskej správy v BB.</t>
  </si>
  <si>
    <t>Skutočná hodnota k 30.6.2023</t>
  </si>
  <si>
    <t>Počet pracovných miest</t>
  </si>
  <si>
    <t>Počet manuálov</t>
  </si>
  <si>
    <t>Zabezpečiť personálnu obsadenosť projektu EVS</t>
  </si>
  <si>
    <t>Zabezpečiť spracovanie manuálov v rámci projektu EVS (školstvo, stavebné konanie, sociálne veci, cestovný ruch)</t>
  </si>
  <si>
    <t>V rámci tohto programu sa realizujú všetky výdavky na národné projekt, okrem NP zameraných na výkon sociálnej práce (NP TSPI a NP BOKKÚ). V rámci 13.3. sa sledujú výdavky na nasledovné projekty: 1. Podpora rozvoja a optimalizácie verejných politík v samosprávach okresu Lučenec, č. zmluvy o NFP: Z314011APX2  (projekt bude končiť 31.10.2023 a neexistuje možnosť pokračovania) a "dobiehajúci" projekt „Pracuj, zmeň svoj život“- Aktivita č. 3 Podpora zamestnávania UoZ – Opatrenie č. 2 podľa § 54 ods. 1 písm. d) zákona č. 5/2004 Z. z. o službách zamestnanosti a o zmene a doplnení niektorých zákonov v znení neskorších predpisov - skončil 28.2.2023
pre subjekty nevykonávajúce hospodársku činnosť, č. dohody 21/29/54X/83 (projekt od 1.9.2021 do 31.5.2022).                                                                                                                                                                                                                     Ostatné Národné projekty z OP ĽZ cez ÚPSVR boli z dôvodu pandémie pozastavené. Výdavky na AČ a MOS sú sledované v podprograme 11.1.</t>
  </si>
  <si>
    <t>Novela zákona  o postihovaní neospravedlnenej školskej dochádzky má za následok zvýšený počet priestupcov, ktorým potom prídavky na deti poukazuje ÚPSVaR mestu ako osobitnému príjemcovi . Inštitút osobitného príjemcu, podľa viacročných skúseností samosprávy, nemá taký efekt, aký bol účet zákonodárcu. Súčasťou výdavkov sú aj sociálne transfery pre Špeciálnu základnú školu Fiľakovo, ktorej zriaďovateľom nie je mesto.</t>
  </si>
  <si>
    <t>Transfery pre špeciálnu ZŠ</t>
  </si>
  <si>
    <t>Transfery-osobitný príjemca</t>
  </si>
  <si>
    <t>Plánovaná hodnota  2023</t>
  </si>
  <si>
    <t>Nakoľko denný stacionár budú využívať aj mladší klienti so zdravotným znevýhodnením na ďalšie programovacie obdobie bude nutné zmeniť merateľný ukazovateľ tejto aktivity</t>
  </si>
  <si>
    <t>Denný stacionár v budove bývalej ZUŚ dôchodcovia zatiaľ nevyužívajú, v I.polroku 2023 sa vykonávala osveta občanom mesta aj okolia o možnostiach jeho využitia, a to aj pre mladších, zdravotne postihnutých ľudí. Klub dôchodcov využíva zvýšený počet záujemcov, organizujú sa zájazdy pre členov, hlavne v letných mesiacoch. V budúcom rozpočtovom období sa podprogram rozdelí na 2 aktivity, kde sa budú sledovať výkony na Denný stacionár a osobitne výkony Klubu dôchodcov. V súčasnosti sa v podporograme sledujú výdavky na odmenu pre vedúcu Klubu dôchodcov, prenájom priestorov a aktivity Klubu dôchodcov, výdavky na energie Denného stacionára.</t>
  </si>
  <si>
    <t>Skutočná hodnota          k 30.6.2023</t>
  </si>
  <si>
    <t>Počet poberateľov tejto služby sa ustálil v rozmedzí 25-34 osôb, nastal mierny nárast počtu žiadateľov o túto službu.</t>
  </si>
  <si>
    <t xml:space="preserve">Mesto Fiľakovo podľa potrieb na to odkázaných občanov poskytuje dávky v hmotnej núdzi, pri rozhodovaní o priznaní dávky mesto vychádza z objektívneho posudzovania finančnej situácie žiadateľa, v I. polroku 2023  nedošlo k pochovaniu občana mestom. </t>
  </si>
  <si>
    <t>Angelika Kelemenová, 16.8.2023</t>
  </si>
  <si>
    <t>Mgr. Ildikó Kotlárová, 16.8.2023</t>
  </si>
  <si>
    <t>Dot.od iných daň.subj.</t>
  </si>
  <si>
    <t>1.polrok 80  -  2.polrok 95</t>
  </si>
  <si>
    <t>418 ks</t>
  </si>
  <si>
    <t xml:space="preserve">Čerpanie rozpočtu k 30.6.2023 je  40 %-né. V čerpaní sa nachádzajú aj fin.prostriedky z roku 2022 a to vo výške 6 148. €. Tieto prostriedky boli čerpané na energie. Do 31. 3. 2022 boli celkom vyčerpané aj zaúčtované. Čo sa týka % kvalifikovanosti pg. zamestnancov a % odbornosti vyučovania, vedenie školy sa snaží o dosiahnutie a udržanie čo najvyššieho %. Hodnoty ich  ukazovateľov sú zhodné s údajmi  Hodnot.správy k 31.12.2022, pretože sa jedná o ten istý školský rok a neboli za obdobie január – jún 2023  žiadne personálne zmeny u pg. zamestnancov. % prospievajúcich žiakov je o 6 % vyššie vlani. Školy v prírode sa  opakovane nezúčastnil ani jeden žiak, pretože zo strany rodičov nie je záujem, aby ich deti išli (problémom je vybavenie šatstva, obuvi, cestovnej tašky a iných potrebných vecí do takéhoto prostredia). Na učebnice škola dostala 3 816  €, z čoho boli objednané učebnice v počte 418 ks. </t>
  </si>
  <si>
    <t>Skutočná hodnota                           k 30.6.2023</t>
  </si>
  <si>
    <t>Počet dochádzajúcich žiakov je vyšší oproti plánovanej hodnote o 7 žiakov. Najviac žiakov dochádza z obce Šíd a to 29 žiakov, zvyšných 11 žiakov dochádza z okolitých obci:  Čamovce, Biskupice, Belina a Fiľakovské Kľačany.</t>
  </si>
  <si>
    <t xml:space="preserve">Ako aj v predchádzajúcich školských rokoch, aj teraz sú vytvorené 3 oddelenia. K 30. 6. 2023 ŠKD navštevovalo spolu 62 žiakov. Škola je už druhý školský rok zapojená do programu Plánu obnovy a odolnosti, v rámci ktorého je aktívny projekt kompenzácie poplatku za ŠKD pre deti pochádzajúce zo SZP a žijúcich v rodinách v HN. Jedná sa o dotáciu na 45 detí vo výške 15 €, ktoré bolo koncom júna 2023 preúčtované v jednej sume na účet zriaďovateľa ako príjem za ŠKD. Táto suma sa odzrkadľuje aj v príjmovej časti (4 146 €). Zároveň z tejto dotácie sa zabezpečili hygienické materiály  a učebné pomôcky do jednotlivých oddelení (viď EK 630).  </t>
  </si>
  <si>
    <t>Mgr. Ildikó Kotlárová,  16.8.2023</t>
  </si>
  <si>
    <t>247</t>
  </si>
  <si>
    <t xml:space="preserve">V II. polroku  školsk. roka 2022/2023 pokračovalo vo svojej aktivite 15 krúžkov, ako bolo naplánované. Odmeny za krúžkovú činnosť boli vyplácané za obdobie január – jún 2023 vo výplate za mesiac jún, takže sa nenachádzajú v čerpaní rozpočtu za I. polrok (viď EK 614,620). Žiaci pracovali v nasledovných krúžkoch: krúžok šikovných rúk, krúžok kreativity, krúžok varenia, turistika, literárny krúžok, slovenská konverzácia, krúžok anglického jazyka, športový krúžok, krúžok mladých kutilov, environmentálny krúžok, výtvarný krúžok, krúžok čítania, novinársky krúžok. Žiaci sa na poobedňajších krúžkoch cítia dobre, majú záujem o nové aktivity, o kreativitu, prejavujú záujem o tvorivosť. Je to zásluha vyučujúcich – vedúcich krúžkov, ktorí sa snažia každý školský rok vymyslieť niečo nové, zaujímavé. </t>
  </si>
  <si>
    <t>74</t>
  </si>
  <si>
    <t>Počet  žiakov v hmotnej núdzi závisí od  rodinnej situácie žiakov a od počtu predložených potvrdení, že rodina je v hmotnej núdzi. Zo strany riaditeľstva je vynakladané veľké úsilie, aby čím viac rodičov, či zákonných zástupcov predložilo potvrdenie o hmotnej núdzi, od čoho záleží príspevok na školské potreby. Je pozitívne, že si uvedomujú potrebu splniť túto podmienku – povinnosť a javí sa väčšia zodpovednosť rodičov, či zák.zást. po tejto stránke.</t>
  </si>
  <si>
    <t>Mgr. Katarína Gášpárová, 7.8.2023</t>
  </si>
  <si>
    <t>325</t>
  </si>
  <si>
    <t>Verejné koncerty, vystúpenia, výstavy</t>
  </si>
  <si>
    <t>Začiatkom šk. r. 2022/2023 do 15. septembra sa prijalo spolu žiakov: individuálne vyučovanie 152, skupinové vyučovanie 173, spolu 325. Celkový počet sa upravil prirodzeným obvyklým spôsobom ku koncu januára na 321 /165-156/ a ku koncu júna 2023  na 306 /HO-140, VO -166 žiakov/. Uskutočnili sa žiacke koncerty, ukážkové koncerty, výstavy, iné podujatia, koncerty a výstavy absolventov základného štúdia a výstava žiakov ktorí ukončili štúdium. Veľký počet vystúpení je snahou  získavať si žiakov z mesta,  škôl, MŠ a  okolitých obcí – ZŠ, MŠ. 
 Organizovali sme nadregionálne kolo PMU 2023 – komorná hra na klasických nástrojoch, kde sa zúčastnilo 45 žiakov z 14-tich ZUŠ. Stretnutie bolo financované zo ŠA pri ZUŠ-MAI Fiľakovo a zo sponzorských darov, ktoré sme získali od rodičov.</t>
  </si>
  <si>
    <t>Ing. Miroslava Kovalančíková, 18.8.2023</t>
  </si>
  <si>
    <t>Mgr. Marian Bozó, 18.8.2023</t>
  </si>
  <si>
    <t xml:space="preserve">Poznámka: mzdy a odvody sú k 30. 6.  zaúčtované za 5 mesiacov.                                                           Počet žiakov sa počas školského roka menil, žiaci zo 4., 5. a 6. ročníka prestali chodiť do ŠKD počas školského roka. Skutočná hodnota žiakov navštevujúcich ŠKD je nižšia ako plánovaná z dôvodu vyššieho poplatku za pobyt dieťaťa v ŠKD - 7 € mesačne.                                                                                                                                                              V rámci  ŠKD boli uskutočnené nasledovné akcie: fašiangové tradície, karneval, kreatívne popoludnie - keď raz budem veľká, chcem byť ako ty, deň matiek, deň detí, kreatívne popoludnie - keď raz budem veľký, chcem byť ako ty. V oddeleniach ŠKD vykonávali prax pedagogickej praxe študentky SŠ.                                              </t>
  </si>
  <si>
    <t xml:space="preserve">Mzdy a odvody sú k 30. 6.  zaúčtované len za 5 mesiacov.                                                                         Energie vo výške 7 821 € boli použité na úhradu nákladov za teplo, plyn, elektrickú energiu, vodné, stočné a telefón. V položke 633 materiál je rozpočtovaná položka potraviny vo výške 60 000 €,  ktorá je čerpená v sume - 7 031 €, 1 391 € boli použité na nákup čistiacich a dezinfekčných prostriedkov a benzínu do kosačky.   Údržba vo výške 607 € bola použitá na údržbu strojov.                                                                            Služby vo výške 4 152 € tvoria výdavky na stravovanie zamestnancov, všeobecné služby, poplatky banke, poistné a tvorbu sociálneho fondu.                                                                                                                                      Školská jedáleň je zapojená do projektov MŠVVaŠ SR - Mliečny program, Ovocný program.                </t>
  </si>
  <si>
    <t>Mgr. Marian Bozó, riaditeľ školy, 18.8.2023</t>
  </si>
  <si>
    <t>Odmeny za krúžky (vzdelávacie poukazy) boli vyplatené za mesiac jún v mesiaci júl vo výške 2 893 €.</t>
  </si>
  <si>
    <t>Na škole pracovalo 12 krúžkov (angličtina + nemčina – konverzácia, bystré hlávky, hravá slovenčina, hudobno-pohybové hry, kreatívny workshop, krúžok fyziky, mažoretky, spektrum, stolnotenisový, športové hry, športový).</t>
  </si>
  <si>
    <t>123</t>
  </si>
  <si>
    <t>84</t>
  </si>
  <si>
    <t>Príspevok na stravu majú nielen deti v HN, ale aj deti, ktorých rodičia nemajú nárok na zvýšený daňový bonus a doložia o tom čestné prehlásenie (do 30. 4. 2023). Od 1. 5. 2023 mali nárok na dotáciu na stravu všetci žiaci, ktorých rodičia o to požiadali, preto príspevok na stravu malo viac detí ako je detí v hmotnej núdzi. Všetci žiaci zo ZŠ s VJM nevyužívajú stravovanie v ŠJ, rodičia nie sú ochotní zaplatiť ani režijné náklady za obed a preto sa nestravujú v ŠJ.   V tejto položke sú rozpočtované dotácie na učebné pomôcky vo výške 265 € (čerpané sú vo výške 166 €) a dotácie na stravovanie vo výške 12 000 €, čerpané sú vo výške 16 860 €.</t>
  </si>
  <si>
    <t>Dosiahnutý výstup je vyšší ako plánovaný .                                                                                                                 Našu školu navštevuje 73 dochádzajúcich žiakov, nie všetkým je preplácané dopravné.                         Dopravné bolo preplácané 54 žiakom, ostatní dochádzajú z obcí, ktoré nemajú zmluvu s Mestom Fiľakovo, dochádzajú vlakom alebo osobným autom</t>
  </si>
  <si>
    <t>Ing.  Miroslava Kovalančíková, 18.8.2023</t>
  </si>
  <si>
    <t>Dobropisy+náhrady poisť.</t>
  </si>
  <si>
    <t>Skutočná hodnota            k 30. 6.2023</t>
  </si>
  <si>
    <t xml:space="preserve">Poznámka: mzdy a odvody sú k 30. 6.  zaúčtované za 5 mesiacov.                                                                                V aktuálnom rozpočte sú navýšené položky o finančné prostriedky z roku 2022 (vo výške 44 414 €), ktoré boli použité na úhradu nákladov za energie (4 656 €) a opravu strechy (39 758 €). Finančné prostriedky z roku 2022 na žiakov z Ukrajiny vo výške 2 834 €, ktoré boli použité na úhradu nákladov za energie (2 707 €) a učebné pomôcky (127 €). V plnení rozpočtu sú zaúčtované aj výdavky z prostriedkov na aktualizačné vzdelávanie zamestnancov (646 €), energie z dobropisov (6 840€), údržba budov - maľovanie hradené z náhrad poistného (5527 €), učebné pomôcky pre deti zo sociálne znevýhodneného prostredia (522 €).                                                                                                                                               K 30. 6. 2023 nemáme vyplatené dve faktúry za teplo v celkovej výške 13 100 €. Žiadali sme o finančnú pomoc za zvýšené sadzby energií na rok 2023, MŠVVaŠ nám žiadosť zamietla z dôvodu nereálnej jednotkovej ceny tepla. Opätovne žiadosť do dofinancovanie zašleme podľa pokynov.                  </t>
  </si>
  <si>
    <t>I. polrok 2023  - naši žiaci sa zapojili do mnohých súťaží: SJL (Rozlet, Olympiáda zo SJL, Dúha, Moja mama, Štúrov Zvolen, Komenský a my, Voda je život, Spotreba pre život, Timravina studnička, Šaliansky Maťko, Hviezdoslavov Kubín, Rétorika, Moja mama); VYV (Dúha, Boj proti obezite, Štefánikove cesty za poznaním, Slovensko - krajina v srdci Európy, Moja vlasť - môj kraj, FilART, Fiľakovský hrad očami detí, Ľudové tradície - remeslá novohradu); INF (iBOBOR); ANJ (Európsky deň jazykov, English Star, Olympiáda z ANJ); MAT (Pytagoriáda, Matematická olympiáda, Sudoku); HUV (Slávik Slovenska); TSV (florbalové súťaže, fiľakovský cross, vybíjaná, stolný tenis, basketbal, streľba zo vzduchovky, Športový deň mesta Fiľakovo, futbal, Fiľakovský hradný beh, viacboj všestrannosti, Memoriál M. Márkusa). Žiaci získali veľa ocenení a skúseností v rámci obvodných, okresných, regionálnych a celoštátnach kôl, kde úspešne reprezentovali našu školu a mesto Fiľakovo.</t>
  </si>
  <si>
    <t>Akcie za mesiace január - jún: lyžiarsky výcvik, kariérové poradenstvo, otvorené hodiny pre MŠ, karneval, spolupráca s mestskou knižnicou, Noc s Andresenom, Deň narcisov, ICILS testovanie, Deň Zeme, stavanie mája, deň detí, prevencia kriminality, škola v prírode, deň detí, triedne výlety, detská univerzita, art pack, čitateľský maratón, rozlúčka s deviatakmi, slávnostné ukončenie školského roka</t>
  </si>
  <si>
    <t>Zápis do 1. ročníka prebiehal online aj prezenčne, na zápis prišlo 28 detí, prijatých je 26 detí, 2 deti majú odloženú povinnú školskú dochádzku o 1 školský rok.</t>
  </si>
  <si>
    <t>Príspevok na učebnice vo výške 4 204 € bude použitý na nákup učebníc počas letných prázdnin.</t>
  </si>
  <si>
    <t xml:space="preserve">Kvalifikovanosť a odbornosť vyučovania na našej škole má vplyv aj na vynikajúce výsledky našich žiakov v rôznych súťažiach a olympiádach.                                                    </t>
  </si>
  <si>
    <t>Eva Kőművešová, 11.8.2023</t>
  </si>
  <si>
    <t>Mgr. Štefan Ujpál, 11.8.2023</t>
  </si>
  <si>
    <t>Dobropisy, vratky</t>
  </si>
  <si>
    <t>287</t>
  </si>
  <si>
    <t>Výdavková časť programového ropočtu bola k 30.06.2023 čerpaná na 49,28 %. Najväčšiu položku predstavovali mzdové náklady zamestnancov a odvody do poisťovní. Tovary a služby boli celkovo čerpané na 55,37 %. Finančné prostriedky boli použité na poplatky za energie, služby, nákup potrebného materiálu k prevádzke školy a na rutinnú a štandardnú údržbu. Na nemocenské dávky boli v sledovanom období použité finančné prostriedky vo výške 3 252,91 €. Na učebné pomôcky pre žiakov zo sociálne znevýhodneného prostredia boli použité finančné prostriedky vo výške 1 103,80 €. Kapitálové výdavky neboli realizované. Kvalifikovanosť ped. zamestnancov je na dobrej úrovni. Mierny pokles pretrváva v odbornosti vyučovania, namä na II. stupni školy. Dôvodom je nedostatok učiteľov s potrebnou kvalifikovanosťou. Škola zaznamenáva dlhodobý nedostatok učiteľov, a to najmä s aprobáciami predmetov matematika, fyzika a informatika. Úspešnosť prijatia žiakov na stredné školy bola 100,00 %. Percento prospievajúcich žiakov na konci školského roka 2022/2023 prekročilo plánovanú hodnotu. Z prideleného príspevku na učebnice z rozpočtovej kapitoly MŠVVaŠ SR bolo pre žiakov školy zabezpečených 287 ks učebníc a pracovných zošitov v celkovej sume 1 227,60 €.  Finančné prostiredky z POO na nákup učebníc cudzích jazykov MŠVVaŠ SR v sledovanom období školám nepridelilo. Dodanie a zabezpečenie zvyšných učebníc a pracovných zošitov sa predpokladá začiatkom druhého polroka 2023. Lyžiarsky výcvik sa uskutočnil v mesiaci január 2023 v Belianskych Tatrách, v obci Ždiar. Zúčastnilo sa ho 39 žiakov školy. Na lyžiarsky výcvik bol použitý finančný príspevok MŠVVaŠ  SR vo výške 5 850,00 €. Škola v prírode  sa pre žiakov I. stupňa uskutočnila na konci mesiaca máj 2023 na Donovaloch. Na ŠkVP bol pre 32 žiakov použitý finančný príspevok MŠVVaŠ SR vo výške 4 800,00 €. Pedagogickí zamestnanci školy v rámci profesijného rozvoja pedagogických zamestnancov absolvovali v sledovanom období vzdelávanie, na čo boli použité finančné prostriedky vo výške 1 316,00 € pridelených MŠVVaŠ SR. Na dofinancovanie energií poskytlo MŠVVaŠ SR škole v sledovanom období 3 974,00 €. V súťažiach a predmetových olympiádach, ktoré sa uskutočnili, získali žiaci školy pekné umiestnenia a výhry. V okresnom kole dejpisnej olympiády kategórie F získal žiak 6. ročníka  školy 1. miesto. V okresnom kole súťaže v prednese poézie a prózy Hviezdoslavov Kubín získali žiaci školy 2. a 3. miesto. V okresnom kole matematicke súťaže PYTAGORIÁDA sa umiestnila žiačka 7. ročníka školy na krásnom 3. mieste. V okresnom kole Super florbaloveho pohára obsadili staršie žiačky školy 2. miesto a starší žiaci sa umiestnili na 3. mieste. V rámci školského pohára SFZ získali žiaci školy 2. miesto. Na medzinárodnej enviromentálnej súťaži, ktorú opäť zorganizovala ŠOP SR, Správa Chránenej krajinnej oblasti Cerova vrchovina a Riaditeľstvo NP Bükk – TK Karancs-Medves v spolupráci s geoparkom Novohrad- Nógrád získolo družstvo žiakov školy krásne 2. miesto. Na mestskom šporotvom dni získalo atletické družstvo školy 1. miesto a futbalové družstvo školy sa umiestnilo na 3. mieste.</t>
  </si>
  <si>
    <t>Mgr. Štefan Ujpál,11.8.2023</t>
  </si>
  <si>
    <t xml:space="preserve">Aktivitu tvorí:                                                                                                                                                                                                                        Príspevok na cestovné náklady žiakom z obcí, s ktorými má mesto uzavretú dohodu o školskom obvode. Transfery na cestovné sú poskytované podľa aktuálneho cenníka SAD, v závislosti od počtu dochádzajúcich žiakov. V prvom polroku 2023 poskytla škola príspevok na dopravu žiakov v celkovej výške 8 908,60 €.                                                                                                                                                                                                          </t>
  </si>
  <si>
    <t>Stravné-potraviny</t>
  </si>
  <si>
    <t>Stravné-réžia</t>
  </si>
  <si>
    <t>Zariadenie školského stravovania zabezpečuje stravovanie pre žiakov, zamestnancov školy a ostatných občanov mesta. Dodržiava sa zásada vekových kategórií a výživových noriem. Čerpanie rozpočtu bolo za sledované obdobie v súlade s plánom programového rozpočtu. Najväčšiu položku výdavkovej časti rozpočtu predstavovali mzdové náklady zamestnancov školskej jedálne a odvody do poisťovní. Prostriedky boli použité na mzdy, odvody pre zamestnankyne školskej jedálne, tovary a služby, energie. V sledovanom období bolo 1 zamestnankyni školskej jedálne pri odchode na starobný dôchodok poskytnuté odchodné vo výške 2 272,50 €. Školská jedáleň je zapojená aj do projektov - Školské ovocie a zelenina, Školské mlieko. Stravníci sa môžu na obedy prihlasovať a odhlasovať elektronicky.</t>
  </si>
  <si>
    <t>Činnosť ŠKD súvisí s vyučovacím procesom a tiež s organizovaním voľnočasových aktivít detí podľa výchovných programov 5 oddelení ŠKD. Aktivitu predstavujú aktivity detí v popoludňajších hodinách v oddychovej, rekreačnej a záujmovej oblasti a príprava na vyučovanie. Bežné výdavky boli čerpané na 49,58 %. Rozpočtové výdavky boli použité na mzdy a odvody pre 5 vychovávateliek, tovary a služby, energie. Vychovávateľky ŠKD počas sledovaného obdobia pravidelne spolupracovali s učiteľmi tak v oblasti výchovy a vzdelávania, ako aj pri príprave školských aktivít. Škola uspela vo výzve MŠVVaŠ SR na predkladanie žiadostí na „Kompenzáciu poplatku v školskom klube detí za žiakov zo sociálne znevýhodneného prostredia a v hmotnej núdzi 2“ a získala tak v sledovanom období z POO finančné prostriedky vo výške 450,00 €. Počas letných prázdnin pripravili vychovávateľky ŠKD pre žiakov školy opäť letné denné aktivity, o ktoré je zo strany žiakov a ich rodičov vždy obrovský záujem. Navštívili s deťmi Kontaktné ZOO vo Zvolene, jaskyňu Domica v Slovenskom krase a Sysľovisko na Muránskej planine. Vychovávateľky ŠKD  so svojimi oddeleniami pravidelne navštevovali aj Hradné múzeum a Mestskú knižnicu vo Fiľakove, kolkáreň FTC Fiľakovo.</t>
  </si>
  <si>
    <t>Aktivitu predstavuje záujmové vzdelávanie prostredníctvom krúžkovej činnosti, poskytovanie transferov prostredníctvom vzdelávacích poukazov. Zámerom krúžkovej činnosti je neformálnym spôsobom aktívne a zmysluplne vypĺňať voľný čas žiakov školy. Žiaci sa počas týchto aktivít venujú svojim záujmom a cielene sú rozvíjané ich schopnosti, zručnosti, vedomosti a talent. Počas krúžkovej činnosti sa žiaci pravidelne pripravújú aj na rozličné školské akcie. Rozpočtované finančné prostriedky boli v sledovanom období použité na odmeny pre vedúcich krúžkov, odvody do poisťovní a nákup materiálu potrebného pre činnosť krúžkov.</t>
  </si>
  <si>
    <t>18</t>
  </si>
  <si>
    <t>22</t>
  </si>
  <si>
    <t xml:space="preserve">Aktivitu tvorí:                                                                                                                                                                                                                 Zabezpečenie stravovacích návykov pre žiakov školy v hmotnej núdzi z finančných prostriedkov  vyčlenených na tieto účely.                                                                                                      Zabezpečenie školských potrieb pre žiakov školy v hmotnej núdzi, potrebných na vzdelávanie z finančných prostriedkov  vyčlenených na tieto účely.                                                                                                                                                                               </t>
  </si>
  <si>
    <t>Anita Bőd Albert, 2.8.2023</t>
  </si>
  <si>
    <t>Mgr. Roland Bozó, 3.8.2023</t>
  </si>
  <si>
    <t>Čerpanie rozpočtu zahrňa mzdové výdavky ŠKD na 5 mesiacov, t.j. do mája 2023 primerané. Od septembra 2023 plánujeme otvoriť šiestu skupinu v ŠKD so súhlasom zriaďovateľa.</t>
  </si>
  <si>
    <t>43</t>
  </si>
  <si>
    <t>23</t>
  </si>
  <si>
    <t xml:space="preserve">Neustále sa meniaca legislatíva, vzťahujúca sa na zabezpečenie stravovania detí v školských jedálňach má za následok neustále sa meniaci rozpočet a sťažuje prácu školských jedální. </t>
  </si>
  <si>
    <t>Stravovanie  -  potraviny</t>
  </si>
  <si>
    <t>Stravovanie - Režijné náklady</t>
  </si>
  <si>
    <t>Čerpanie rozpočtu na mzdy pre ŠJ  za I. polrok 2023 - do 5/2023 je v poriadku.</t>
  </si>
  <si>
    <t>292012 41</t>
  </si>
  <si>
    <t>Z dobropisov</t>
  </si>
  <si>
    <t>453 131M</t>
  </si>
  <si>
    <t>Prostriedky z roku 2022</t>
  </si>
  <si>
    <t>Skutočná hodnota                     k 30.06.2023</t>
  </si>
  <si>
    <t xml:space="preserve">Kvalifikovanosť pedagogických zamestnacov v aktuálnom školskom roku k 30.06.2023 bola na úrovni 94,12%. Nekvalifikovaní pedagogickí zamestnanci boli: Ildikó Pádárová (vyučuje ANJ na I. a II. stupni na plný úväzok. Má vyštudované učiteľstvo ANJ v Maďarskej republike, nemá uznaný diplom na Slovensku), Magová Kristína, Mgr. (vyučovanie SJL na  II. stupni), Ladislav Fizeľa (zastupovanie počas materskej dovolenky do marca 2023) Odbornosť vyučovania na primárnom vzdelávaní - I. stupeň: celková odbornosť na I. stupni v šk. roku 2022/2023 je na úrovni 97,13 %. Odbornosť vyučovania na nižšom sekundárnom vzdelávaní - II. stupeň: celková odbornosť na II. stupni v šk. roku 2022/2023 je na úrovni 83,27%.                                                                                                                                                                    Čerpanie rozpočtu za I. polrok je v celkosti primerané.                                                                                                                                                                   Z normatívneho rozpočtu na rok 2022 sa nám zvýšila suma 22 129,35 € z projektu MPC, ktorá bola vyčerpaná do konca marca 2023. Do sledovaného obdobia rozpočet zahrňal nasledovné položky:                                                                                                                                               - SZP vo výške 4 875 €, čerpanie do 30.06. je 6 859,03 €                                                                                    - zostatok z projetku MPC za rok 2022 vo výške 22 129,35 €                                                                                                                                                                                                                                                                                                                                                                                                                                                                                                                                                                                                                                                                                                                                                                                                                                                                           - príspevok za projekt MPC vo výške 23 665,98 €, čerpanie do 30.06. vo výške 17 317,60 €                                                                                                                                                                                                                                                                                                                                                      - príspevok na Školu v prírode vo výške 4 950 €, čerpanie do 30.06. 5 500 €                                                                                                 - príspevok na lyžiarsky výcvik vo výške 4 800 €                                                                                                               - príspevok na profesijný rozvoj PZ a OZ vo výške 2 820 €.                                                                                                                                                                                                                                              Zamestnanci školy doplnením vzdelania resp. jeho zvýšením sa zaradia do príslušných platových tried následne obdržia oznámenie o výške platu. </t>
  </si>
  <si>
    <t>Ing. arch. Erika Anderková, 30.8.2023</t>
  </si>
  <si>
    <t xml:space="preserve">V prvom polroku 2023 MsÚ Fiľakovo pokračovalo v aktívnej spolupráci na iniciatíve Catching-Up Regions 2 s odborníkmi BBSK a Svetovej banky. Boli poskytované priebežne infomrácie o stave kontrolovania ŽoNFP a verejných obstarávaní. Referát stratégie zabezpečoval pre všetky úspešné projekty (aj v rámci IROP) doplnenie a vysvetľovanie verejných obstarávaní. Správy z kontrolovaní VO boli doručené v máji - júni 2023, následne sa odovzdávali staveniská úspešným uchádzačom. Prebieha komunikácia s RO o začatí hlavných aktivít, pripravovali sa zmeny k rozpočtom jednotlivých projektov: Rekonštrukcia chodníkov na Farskej lúke, Regenerácia vnútrobloku v mestskej časti 7, Rozšírenie verejného vodovodu a kanalizácie na uliciach Švermova, Puškinova a Jilemnického a Cyklochodník II. etapa.  Projektovým manažérom posledného projektu a neinvestičného projektu "Príprava projektov Mesta Fiľakovo" je ing. Eva Földiová z kancelárie EVS. Tu kontrola verejného obstarávania prebiehala v prvom polroku, následne v júli 2023 bola predložená Žiadosť o platbu na refundáciu výdavkov pre projektové dokumentácie investičných akcií v rámci CURI. Manažment ostatných projektov zabezpečuje oddelenie V, ŽP a SR. V monitorovanom období prebiehala príprava zoznamu prioritných projektov v rámci IÚS BBSK pre SPR LC-VK-PT. Referát stratégie úzko spolupracoval na identifikácii projektových zámerov, ich aktivít a rozpočtov. Na kalendárny rok 2023 počet plánovaných pripravených projektov bol 2 a plánovaných podaných projektov bol tiež 2. V prvom polroku 2023 počet skutočne pripravených projektov bol 4 a skutočne podaných projektov bol tiež , viď. v tabuľke: Aktuálny stav podaných žiadostí o NFP, ktorú spolu aj s dvoma ďalšími tabuľkami: Implementovené projekty a Aktuálny stav sledovaných projektov nájdete na web stránke mesta - aktualizované v auguste 2023. Tematické oblasti podaných žiadostí o NFP/dotáciu: Riešenie migračných výziev, Rekonštrukcia asfaltového ihriska, Miestne občianske a preventívne služby Fiľakovo a 31.07.2023 bola úspešne predložená aj Žiadosť o NFP do Programu Plán obnovy s názvom "Komplexná rekonštrukcia budovy MsÚ". Žiadosti o NFP/dotáciu "Riešenie migračných výziev" a "Miestne občianske a preventívne služby Fiľakovo" pripravovala a podávala pani prednostka MsÚ. MsÚ Fiľakovo, oddelenie V, ŽP a SR, referát stratégie a rozvoja sa podieľalo na príprave všetkých projektov v spolupráci s pani prednostkou a kanceláriou EVS. Referát SaR zabezpečuje prípravu, implementáciu a monitoring každého doteraz úspešného projektu, koordináciu všetkých úspešných projektov, kde prijímateľom je Mesto Fiľakovo - aktuálny počet reišených projektov v prvom polroku 2023 je celkom 32 (viď. v aktualizovaných tabuľkách, ktoré sa nachádzajú na web stránke mesta Fiľakovo: podané projekty, implementované projekty a projekty kde prebieha následný monitoring); referát SaR zabezpečuje koordináciu a realizáciu všetkých aktivít, prípravu projektov - zber, triedenie, kontrola a oprava údajov, podkladov a povinných príloh ku jednotlivým výzvam; písanie projektov; pripravuje, konzultuje a doplňuje priebežné monitorovacie správy a následné monitorovacie správy pre projekty so všetkými povinnými prílohami. Zabezpečujú sa aj práce súvisiace s finančným riadením projektov - vypracovanie žiadostí o platbu, zber a triedenie príloh, príprava a spolupráca pri realizácii verejných obstarávaní /ďalej"VO"/ (príprava špecifikácií, určovanie PHZ), výberových konaní a všetkých súvisiacich adminstratívnych prác, zasielanie dokumentácie na kontrolu pre RO, doplňovanie a vysvetľovanie nedostatkov z VO, príprava, kontrola a evidovanie zmlúv, finančná implementácia investičných aj neinvestičných projektov. Referát pravidelne sleduje a vyhodnocuje aktuálne výzvy vo všetkých grantových programoch. Dosiahnutá úspešnosť pre podané projekty v rpvom polroku 2023 je 25%. Z podaných 4 žiadostí (v monitorovanom období) bola úspešná jedna v ostatných prípadoch prebieha formálna a vecná kontrola. V prípade projektu GEOTOP v júni 2022 bola uskutočnená záverečná konferencia, projekt bol ukončený v júli 2022, finančné ukončenie sa zabezpečovalo v prvom polroku 2023. V tabuľke, kde evidujeme implementované projekty v auguste 2023 bolo celkom 11 živých projektov. Veľký investičný projekt v rámci Interreg V-A SK-HU s názvom LIVING HERITAGE, bol úspešne dokončený v júni 2021. V marci 2023 bola predložená druhá následná monitorovacia správa vedúceho partnera, ktorá bola začiatkom júna schválená. V roku 2021 bola stavba "Denný stacionár" dokončená, projekt bol tiež tak po administratívnej ako aj po stránke finančnej dokončený. V januári 2023 bola predložená, následne schválená prvá Následná monitorovacia správa projektu. V sledovanom období na MsÚ Fiľakovo prebiehala implementácia celkom 11 úspešných projektov (vrátane aj z predchádzajúceho obdobia), následný monitoring pre 17 ukončených projektov a v monitorovanom období bolo pripravených celkom 4 nových projektov (Operačné programy, riadiace ogány: IROP a PSK /Program Slovensko/ - MIRRI SR, OP ĽZ - MV SR, ESF+, UV SR, UPSVaR).  Do prípravy a implementácie projektov boli zapojené nasledovné organizácie, inštitúcie, subjekty: maďarskí partneri v rámci žiadostí Interreg-VA ("Between R2 and M3...v tom DevInvestEnviro a CCP), Spoločný technický skeretariát v Budapešti pre dotyčný program cezhraničnej spolupráce SK-HU, Hradné múzeum vo Fiľakove, Verejnoprospešné služby mesta Fiľakovo, Ministerstvo vnútra SR, ObÚ ŽP - Lučenec, KPÚ BB, pracovisko Lučenec, Z.p.o. Geopark Novohrad - Nógrád, obce na území geoparku, Úrad BBSK, Svetová banka, ZŠ s VJM Lajosa Mocsáryho, MŠ Daxnerova a Štúrova, Ministerstvo financií SR, Ministerstvo pôdohospodárstva a rozvoja vidieka SR, UV SR, UPSVaR SR, malí a strední podnikatelia z regiónu. Ďalej prebieha implementácia Národného projektu Komunitné centrá,  činnosti v druhom polroku v priestoroch štadiónu FTC, od 01.05.2021 implementácia koordinačného projektu "Between R2 and M3" (TAPE) a implementácia investičného projektu DevInvestEnviro, kde stavenisko v areáli bývalého Kovosmaltu bolo odovzdané zhotoviteľovi (Metrostav Slovakia a.s.) 06.01.2023. Prebieha úspešná implementácia projektu v rámci OP EVS (efektívna verejná správa, optimalizácia verejných politík) s názvom "Podpora samospráv okresu Lučenec". Príprava a realizácia každého jedného projektu je zložitý proces v rámci ktorého spolupracuje referát stratégie a rozvoja, referát životného prostredia a investícií a tiež aj sekretariát primátora a prednostky riadiacimi orgánmi, sprostredkovateľskými orgánmi, odbornými organizáciami a externými firmami, partnerskými mestami a ďalšími referátmi z MsÚ Fiľakovo. Počet zapojených a partnerských organizácií v prvom polroku 2023 bol min. 15. Povinnú propagáciu a publicitu pre úspešné projekty referát zabezpečuje v spolupráci s hovorkyňou mesta. Zoznamy aktuálnych projektov (pripravené a podané žiadosti, implementované projekty a monitorované projekty po ukončení) za predchdázajúce obdobia, aj aktuálny stav sa nachádzajú na web stránke mesta. Vďaka úspešným projektom bolo zapojených celkom 32 uchádzačov o zamestnanie do rôznych zamestnaneckých programov. Celková schválená dotácia na implementované projekty v sledovanom období: 4 618 882,19 EUR. (Podrobne viď. v aktualizovaných tabuľkách "projekty" na web stránke mesta Fiľakovo, august 2023.) V roku 2022 boli úspešne dokončené aj projekty v rámci iniciatívy LEADER pod záštitou MAS PJN pre základné školy: ZŠ Školská, ZŠ Farská lúka a ZŠ Štefana Koháriho II a tiež pre autobusové zastávky. V prvom polroku 2023 boli uhradené aj posledné žiadosti o platbu v rámci iniciatívy LEADER. Bol schválený zoznam </t>
  </si>
  <si>
    <t xml:space="preserve">Referát stratégie a rozvoja vydáva podľa požiadavky informácie o územnom pláne na mieste, v kancelárii č.6 MsÚ, alebo písomne na základe žiadosti o vyjadrenie. V druhom polroku 2022 za účasti odborne spôsovilej osoby (Ing. Martina Kukučková) bol obstaraný spracovateľ (Ing.arch. Martin Baloga) nového ÚPN mesta Fiľakovo. Prvé spoločné pracovné stretnutie sa uskutočnilo v novembri 2022. Mesto Fiľakovo oznámilo verejnosti 21.11.2022 začatie obstarávania nového ÚPN mesta Fiľakovo. Dotknuté subjekty svoje podklady, navrhované zámery mohli predložiť do 31.01.2023. Z oslovených 71 organizácií predložilo celkom 36 svoje podklady, zámery. 22.02.2023 sa uskutočnilo pracovné stretnutie k prípravným prácam nového ÚPN. 24.02.2023 sa uskutočnil prvý kontrolný deň za účasti obstarávateľa a spracovateľa. V marci sa uskutočnilo vyhodnotenie pripomienok a poskytnutých podkladov k novému ÚPN. 13.04.2023 bolo organizované prvé verejné stretnutie, fórum s občanmi a poslancami MZ vo Fiľakove. Paralelne bolo vypracované Oznámenie o strategickom dokumente (ďalej "SD"), ktoré bolo odoslané na OÚ Lučenec, odbor ŽP. Rozhodnutie zo zisťovacieho konania, že SD nepodlieha posudzovaniu vplyvov na ŽP bolo doručené v júni 2023. V súčasnosti prebieha príprava Prieskumov a rozborov, poskytovanie podkladov a infomrácií spracovateľovi. Počet písomných vyjadrení z hľadiska ÚPN v prvom polroku 2023 celkom 5 ks (plus vyjadrenia dotknutých orgánov štátnej správy ku zmenám - 54 ks a podklady, zámery v počte 36 ks). Referát SaR úzko spolupracuje s ostatnými referátmi oddelenia a oddelením ekonomiky a majetku mesta. Podávajú sa informácie z hľadiska funkčného využitia, možnosti umiestnenia stavieb a zastavanosti parcely v súlade s platným ÚPN mesta Fiľakovo. Referát S a R zabezpečuje evidenciu a aktualizáciu územno-plánovacích dokumentácií (ÚPD) ako je územný plán mesta a územný plán zóny, úzko spolupracuje s obstarávateľom a spracovateľom ÚPD, podáva aktuálne informácie na základe platného ÚPN mesta Fiľakovo občanom mesta, budúcim investorom a poskytuje informácie v súlade ďalšími rozvojovými dokumentmi mesta (Program rozvoja mesta Fiľakovo, Strategické plánovanie rozvoja mesta, Akčný plán rozvoja, Program rozvoja bývania mesta, Komunitný plán sociálnych služieb). Referát stratégie a rozvoja pravidelne aktualizuje Akčný plán (zoznam plánovaných rozvojových aktivít na území mesta Fiľakovo). Program rozvoja mesta/PRM/ bol schválený na obdobie 2015 - 2023. Za rok 2022 do 31.05.2023 v súlade so zákonom bola odoslaná hodnotiaca správa PRM na Úrad BBSK. V rámci projektu Interreg V-A (podhradie) bol vypracovaný rozvojový dokument s názvom: "Marketingová stratégia rozvoja turizmu s akčným plánom". Od roku 2020 boli začaté a v roku 2021, 2022 a 2023 sa pokračovali prípravné práce na ďalšie programové obdobie 2021 - 2027 s prípravou Integrovanej územnej stratégie BBSK. Prostredníctvom zásobníka projektov boli identifikované aktuálne problémy a požiadavky jednotlivých samospráv z riešeného územia, a identifikované projektové zámery v súlade s Návrhom priorít SR pre programové obdobie 2021-2027 (Plánované priority: 1. Inteligentnejšia Európa, 2. Ekologickejšia Európa, 3. Prepojenejšia Európa, 4. Sociálnejšia Európa, 5. Európa bližšie k občanom). Mesto Fiľakovo vypracovalo vlastný zoznam projektových zámerov, ktorý bol odoslaný na ďalšie spracovanie pre Mesto Lučenec a Úrad BBSK. Partnerská dohoda pre Slovensko bola schválená v júli 2022. V januári 2022 boli začaté prípravné práce nového PHRSR mesta Fiľakovo. Boli určené pracovné skupiny, následne vypracovaná Vstupná správa, ktorá bola schválená na zasadnutí MZ vo Fiľakove v apríli 2022. V máji bola rozbehnutá analytická fáza, ktorá po zmene harmonogramu bola dopracovaná v decembri 2022. K PHRSR bolo tiež odoslané Oznámenie o strategickom dokumente. 05.06.2023 bolo doručené Rozhodnutie zo zisťovacieho konania, že SD nepodlieha posudzovaniu vplyvu na ŽP. V letných mesiacoch prebiehalo spracovanie a pripomienkovanie implementačnej a programovej časti PHRSR. 2023 -2027.                                                                                                                                                                                                                                                                                                                                                      .                                                                                                                                                      .                                                                                         </t>
  </si>
  <si>
    <t>V roku 2023 zabezpečovala samospráva mesta Fiľakovo za aktívnej účasti primátora, interných a externých odborníkov mesta online konzultácie, pracovné stretnutia v rámci už implementovaných projektov a nového projektu s regionálnym charakterom, návštevnícke centrum Novohrad-Nógrád UNESCO globálneho geopraku. Koncom roka 2017 bol predložený projektový zámer (akčný plán) v rámci Programu cezhraničnej spolupráce SK-HU, Prioritnej osi 3 pre zvýšenie zamestnanosti na osi Hatvan - Bátonyterenye - Salgótarján - Fiľakovo - Lučenec. Projektový zámer (balík celkom siedmých projektov) bol úspešný s celkovým rozpočtovým nákladom vo výške 4 373 585,90 EUR. Mesto Fiľakovo ako koordinátor, a najväčší projektový partner na území SR zabezpečilo prípravu veľkého projektu v hodnote 2 047 483 EUR (pôvodne celkové náklady investičnej akcie v zmysle PD 4 174 704,74 EUR, v súčasnosti 4 841 228,68 EUR) - pre projektového partnera Mesto Fiľakovo ( v tomto štádiu si každý projektový partner zabezpečoval samostatne vypracovanie žiadosti o nenávratný finančný prípsepvok). V máji 2019 bolo doručené oznámenie o tom, že projekt je úspešný. V rámci tohto projektu v predchádzajúcom období sa uskutočnili pracovné stretnutia vo Fiľakove a Budapešti. Mesto Fiľakovo je projektovým partnerom aj v rámci koordinačného projektu. Koncom roka 2020 sa našiel HU vedúci partner, s ktorým pokračujeme v projekte s názvom DIGI. Od apríla 2022 máme právoplatné stavebné povolenie. Prebieha komunikácia s RO a JTS (Spoločný technický sekretariát) poskytovateľa. Koordinačný projekt bol odštartovaný 01.05.2021. Projekt DevInvestEnviro ("Revitalizácia bývalej priemyselnej zóny ...") bol začatý 01.09.2021. Zhotoviteľ (Metsrostav Slovakia, a.s.) stavebných prác nastúpil na stavenisko v areáli bývalého Kovosmaltu 06.01.2023. V prvom polroku prebiehali stavebné práce intenzívnym tempom, pod dohľadom stavebného dozoru a vedúceho oddelenia výstavby a ŽP. Stavenisko pravidelne navštevovali zainteresovaný zamestnanci, vedenie mesta a poslanci MZ. K 15.08.2023 bolo konzultovaných, vypracovaných a schválených celkom 34 zmenových listov a štyroch dodatkov ku Zmluve o dielo so zhotoviteľom. Projektový manažér, Mgr. Tímea kovács, pravidelne hlásila zmeny, pripravovala priebežné hlásenia a komunikovala so Spoločným technickým sekretariátom v Budapešti. Spolu aj s tlačovou referentkou a maďarskými partnermi zabezpečovala publicitu projektu. V decembri 2019 bol podaný projekt v rámci Interreg V-A, opatrenie 4.2 s názvom "GEOTOP". Projekt bol úspešný, v apríli 2021 bola podpísaná zmluva o poskytnutí NFP. Vedúcim partnerom projektu je BNPI (štátna ochrana prírody - Riaditeľstvo národného parku Buk). Partnerom na území SR bolo Mesto Fiľakovo. Skutočná implementácia projektu prebiehala od 01.12.2020. Aktivity projektu boli úspešne implementované, projekt bol dokončený. Zástupcovia mesta sa zúčastnili záverečnej konferencie na území MR v júni 2022. Finančné ukončenie prebieha. Primátor mesta sa zúčastnil pracovného stretnutia v Salgótarjáne na úrovni župy ohľadom pripravovania nových projektov za náš región do programu Interreg HUSK. Pracovné stretnutie sa uskutočnilo v Salgótarjáne, v apríli 2023. Prebiehali konzultácie na rôznych úrovniach o plánovaných projektoch cezhraničnej spolupráce. Mesto Fiľakovo hlavne z finančných dôvodov nevstupuje do prvého kola vyhlásených výziev v rámci Interreg HUSK kde sa predkladajú projekty do 15.09.2023. Vo februári sa Mesto Fiľakovo zapojilo do medzinárodného projektu s názvom "GREENgaged citizens: European Network for local climate action" v rámci CERV-2023-CITIZENS-TOWN-NT Networks of. Iniciátorom spolupráce bolo mesto Pinhel, Portugálsko. Projekt bol predložený, prebieha hodnotenie žiadosti.</t>
  </si>
  <si>
    <t>PhDr. Andrea Mágyelová,14.8.2023</t>
  </si>
  <si>
    <t xml:space="preserve"> Zasadnutia MZ a MR sa konali podľa plánu práce schváleného na I. polrok 2023. Zároveň sa zasadalo mimo plánu práce aj v prípadoch nevyhnutných k zabezpečeniu implementácie projektov.  MZ zasadalo 23.2., 29.3., 27.4. a 29.6. MR zasadala 9.2.,13.4. a 15.6. Programy a materiály prerokovávané na zasadnutia MZ z dôvodu zabezpečenia trasparentnosti a informovanosti občanov sa pravidelne zverejňujú na webovej stránke mesta Fiľakovo. Zasadnutia MZ sú zaznamenávané a záznam priebehu celého zasadnutia zverejnený. Taktiež sú okrem materiálov prerokovávaných na zasadnutiach mestskej rady a mestského zastupiteľstva zverejnené aj prijaté uznesenia a zápisnica zo zasadnutia na webovej stránke mesta Fiľakovo. Priebeh rokovania MZ je zverejnený aj v mesačníku Fiľakovské zvesti, ktoré sa distribuujú do domácností v meste a sú taktiež prístupné na webovej stránke mesta.  Na zasadnutí, ktoré sa konalo 29.6.2023 bolo prvýkrát použité hlasovacie zariadenie, ktoré okrem iného tiež prispeje k vyššej transparentnosti činnosti MZ a v neposlednom rade skvalitnilo sledovanie priebehu zasadnutí.                                                                                                                                                                                                                                       Komisie MZ v čase činnosti zasadali podľa potreby riešenia aktuálnych záležitostí týkajúcich sa jednotlivých oblastí samosprávnych činností. Komisie zasadali v I.polroku 1x - 5x. Len Komisia pre ochranu verejného záujmu pri výkone funkcií verejných funkcionárov zasadala 1x. Celkový počet zasadnutí všetkých 8, fakultatívne zriadených komisií v I.polroku 2023, bolo 24. Rokovania mestského zastupiteľstva upravuje okrem Zákona o obecnom zriadení aj Rokovací poriadok. Odmeňovanie poslancov a členov komisií sa riadi Zásadami o odmeňovaní poslancov MZ vo Fiľakove, členov mestskej rady a  komisií MZ.... Oba dokumenty sú verejnosti dostupné na webovom sídle mesta. V súčasnosti sa na webovej stránke mesta - úradnej tabuli zverejňujú aj pozvánky a materiály na zasadnutie komisií MZ a naďalej aj zápisnice z týchto zasadnutí.
</t>
  </si>
  <si>
    <t>Asistovať pri zabezpečení referenda</t>
  </si>
  <si>
    <t>Kvalitné zabezpečenie referenda</t>
  </si>
  <si>
    <r>
      <rPr>
        <b/>
        <i/>
        <sz val="9"/>
        <rFont val="Arial CE"/>
        <charset val="238"/>
      </rPr>
      <t>21.1.2023 sa konalo referendum</t>
    </r>
    <r>
      <rPr>
        <i/>
        <sz val="9"/>
        <rFont val="Arial CE"/>
        <charset val="238"/>
      </rPr>
      <t xml:space="preserve">, ktoré v meste Fiľakovo prebehlo bez problémov. Výsledky sa spracovali podľa pokynov. V čase zostatovania rozpočtu ešte nebolo známe, že sa v roku 2023 budú konať predčasné parlamentné voľby, takže tento údaj z merateľných ukazovateľov chýba. Predseda NR SR dňa 9.6.2023, Rozhodnutím č. 204, </t>
    </r>
    <r>
      <rPr>
        <b/>
        <i/>
        <sz val="9"/>
        <rFont val="Arial CE"/>
        <charset val="238"/>
      </rPr>
      <t>vyhlásil voľby do Národnej rady Slovenskej republiky</t>
    </r>
    <r>
      <rPr>
        <i/>
        <sz val="9"/>
        <rFont val="Arial CE"/>
        <charset val="238"/>
      </rPr>
      <t xml:space="preserve">, ktoré sa podľa uznesenia NR SR č.42/2023 o skrátení volebného obdobia NRSR a určil ich deň konania na </t>
    </r>
    <r>
      <rPr>
        <b/>
        <i/>
        <sz val="9"/>
        <rFont val="Arial CE"/>
        <charset val="238"/>
      </rPr>
      <t xml:space="preserve">30.9.2023 v čase od 7:00 do 22:00 hod.   </t>
    </r>
    <r>
      <rPr>
        <i/>
        <sz val="9"/>
        <rFont val="Arial CE"/>
        <charset val="238"/>
      </rPr>
      <t xml:space="preserve">                                                                                                                                                             Výdavky na prípravu, vykonanie a zisťovanie výsledkov volieb financuje Ministerstvo vnútra SR, prostredníctvom účelového - prísne zúčtovateľnému - transferu.                              V súčastnosti prebieha príprava volieb. Všetky informácie sú zverejnené na webovej stránke MV SR https://www.minv.sk/?tlacove-spravy&amp;sprava=volby-do-narodnej-rady-sr-2023  a webovej stránke mesta: https://www.filakovo.sk/index.php/sk/samosprava/uradna-tabula/2565-volby-do-narodnej-rady-slovenskej-republiky-2023.</t>
    </r>
  </si>
  <si>
    <t>Mgr. Attila Visnyai, PhDr. Andrea Mágyelová, 14.8.2023</t>
  </si>
  <si>
    <t>Aj činnosti v rámci tohto podprogramu sú poznačené opatreniami v dôsledku šírenia koronavírusu. V rámci FTC Fiľakovo pracujú nasledovné športové oddiely: futbal - dospelí, žiaci, dorast; šach; kolky; stolný tenis; cyklistika; power lifting, zápasenie. Športové podujatie Fiľakovský cross sa uskutočnil 6.5.2023 a Športový deň mesta Fiľakovo 17.6.2023.</t>
  </si>
  <si>
    <t xml:space="preserve">Mesto pravidelne poukazuje bežný transfer VPS Fiľakovo na zabezpečenie prevádzky športového ihriska. Zároveň sa v areáli nachádzajú aj kancelárie sociálnych pracovníkov. Súčasťou kapitálových výdavkov sú výdavky na rekonštrukciu telocvične, na ktorú mesto dostalo transfer od SFZ vo výške 10 tis. €. V podprograme sa sledujú aj výdavky na cenu práce upratovačky športového areálu. </t>
  </si>
  <si>
    <t>Transfery - PN a strava</t>
  </si>
  <si>
    <t>Mgr. Eva Tóthová - riaditeľka MsKS</t>
  </si>
  <si>
    <t xml:space="preserve">Hlavné aktivity programu z hľadiska mesta spočívajú  v poskytovaní transferu na činnosť príspevkovej organizácie Mestské kultúrne stredisko Fiľakovo. Činnosť MsKS Fiľakovo a rozbor jednotlivých aktivít a činností v rámci schváleného programového rozpočtu predkladá samostatne MsKS Fiľakovo.  </t>
  </si>
  <si>
    <t>Agneša Magová - vedúca ŠJ, 4.8.2023</t>
  </si>
  <si>
    <t>Tovary a služby v celkovej hodnote 44 787,87 € sú tvorené najmä z výdavkov na potraviny vo výške 24 878,13 € (55,55 %) a výdavkami na energie vo výške 13 152,99 € (29,37 %).                                                         Skutočné hodnoty k 30.06.2023 sa zhodujú s plánovanými hodnotami.  Počet  jednotlivých stravníkov sa minimálne mení, kapacita školskej jedálne je využitá na 100%.</t>
  </si>
  <si>
    <t>Gáspár Emese - vedúca ŠJ, 26.7.2023</t>
  </si>
  <si>
    <t>Mgr.Agócs Attila PhD., 4.9.2023</t>
  </si>
  <si>
    <t xml:space="preserve">Tovary a služby v celkovej hodnote 34 057,57 € sú tvorené najmä z výdavkov na potraviny vo výške 16631,19 € (48,83 %) a výdavkami na energie vo výške 10078,51 € (29,6 %).   .                                       Čerpanie rozpočtu za dané obdobie je priemerná. Vyčerpalo sa 35,90 %  z rozpočtu . </t>
  </si>
  <si>
    <t>Transfery-vratky z popl. za parkovanie</t>
  </si>
  <si>
    <t>Transfery - príspevky PO</t>
  </si>
  <si>
    <t>Výdavky podprogramu sú zložené z pravidelných príspevkov na zabezpečenie činnosti VPS Fiľakovo vo výške 83 990,08 € a odvodu príjmu za parkovné vo výške 6 354,25 €. Zároveň výdavky na služby zabezpečenia SMS parkingu vo výške 107,44 €.                                                                                             Činnosť v rámci podprogramu hodnotí v polročnej monitorovacej správe VPS Fiľakovo.                                                                                                               V I. polroku 2022 boli transfery na zabezpečenie údržby vo výške 69 315 €,  v I. polroku 2023 83 990,08 € , t.j. 121,17 % - navýšenie o 21,17 %2, pričom bola zachovaná dohoda o preposielaní 50% príjmu za parkovné nad rámec bežných príspevkov a náklady na službu SMS parkingu hradí mesto. Z uvedeného dôvodu, v rámci úsporných opatrení v rozpočtovom  roku 2024,  je potrebné prehodnotiť túto dohodu a o 50% odvodu príjmu parkovného  nenavyšovať príspevok pre VPS. Parkovné sa použije na rozpočtovaný príspevok pre VPS v rámci tohto podprogramu.</t>
  </si>
  <si>
    <t>Ing. Ivan Vanko, 24.7.2023</t>
  </si>
  <si>
    <t>7490 m2 / 100 %</t>
  </si>
  <si>
    <t xml:space="preserve">V rámci aktivity výstavba a rekonštrukcia miestnych komunikácii v prvom polroku 2023 neboli riešené žiadne komunikácie a chodníky nakoľko všetky plánované stavby boli odovdané len mesiaci 06/2023. Realizácia stavieb je do 12/2023, takže skutočné hodnoty budú vyhodnotené v nasledujúcej monitorovacej správe.                                                                                                                                                                                                              V podprograme sa sledujú výdavky na stočné z verejných priestranstiev (k 30.6. 16910,82 € za dažďovú vodu, ktorá steká do verejnej kanalizácie - údaj podľa priemerných zrážok v okrese = výdavok, ktorý sa nezakladá na skutočnom množstve dažďovej vody stekajúcej do verejnej kanalizácie v meste Fiľakovo) a aj výdavky na projektový manažment úspešných projektov: Rekonštrukcia chodníka na Farskej lúke, Výstavby cyklochodníka II. etapa, Regenerácia vnútroblokov                                                                                                                                             
</t>
  </si>
  <si>
    <t>Mgr. Vargová Danica, 18.7.2023</t>
  </si>
  <si>
    <t>Skutočná hodnota                      k 30.06.2023</t>
  </si>
  <si>
    <t xml:space="preserve">Čerpanie rozpočtu bolo plnené k danému obdobiu na 41,5%. Programové plnenie merateľných ukazovateľov a hodnoty k 30.06.2023 sa zhodujú s plánovanými hodnotami. Finančné plnenie dopĺňam o príjmovú časť za rok 2023: rodič. príspevky : 2 955,00€, dotácia na podporu výchovy - školské potreby (soc.úrad) :66,40 €.  Dotácia na podporu vých. 5-6 roč.detí (VVČ) za obdobie január-jún 2023 : 19 964,00 € , Špecifiká - fin.prostriedky pre deti z UA : 728,00 €, na profesijný rozvoj 527,00€          </t>
  </si>
  <si>
    <t xml:space="preserve">V prvom polroku 2023 mesto Fiľakovo pokračovalo v aktivovaní nezamestnaných a ich zapájaní do verejnoprospešných prác zameraných na zlepšenie kvality životného prostredia, poriadku a čistoty v meste, ako aj na obnovenie a údržanie pracovných návykov uchádzačov o zamestnanie. Aktivačné  práce mesto organizuje formou menších obecných služieb (ďalej len MOS) podľa zákona o obecnom zriadení a formou dohody s UPSVaR Lučenec (ďalej len AČ) o zamestnanosti. Prácu týchto UoZ organizuje celkom 2 koordinátori, z čoho len 1 koordinátor je platený z príspevku na aktivačnú činnosť a 1 koordinátor je platení z vlastných zdrojov. Na základe dohody podľa zákona o pomoci v hmotnej núdzi počet občanov, ktorí vykonávajú činnosť na území mesta Fiľakovo, je maximálne 50.   UoZ pomáhajú pri udržiavaní čistoty v meste. 
</t>
  </si>
  <si>
    <t>AČ - do 06/2022
AČ – od 1.5.2023 do 31.8.2023
AČ  10 UOZ                                           K 31.5.2023  10  UOZ                                                                                                                        PUPN – projekt udržiavania pracovných návykov UOZ
Od 1.5.2023 začíname s 26 UOZ.</t>
  </si>
  <si>
    <t xml:space="preserve">MOS na obdobie 01.01.2023 -30.06. 2023  -   dohodu podpísalo  26 UoZ
Vyr. 3 UoZ                    Zar. 2 UoZ                         K 31.01.2023 – 25 UoZ
Vyr. 0                            Zar. 0                                  K 28.2.2023 – 25 UoZ
Vyr. 0                           Zar. 6                                    K 31.3.2023 projekt MOS ukončený ÚPSVaR 
Vyr.0                            Zar. 0                                   K 30.4.2023 </t>
  </si>
  <si>
    <t xml:space="preserve">Z finančných prostriedkov sa majú realizovať investície, ktoré vychádzajú z požiadaviek občanov prípadne z uznesení mestského zatupiteľstva na návrh poslancov. V rámci vynútených akcii nebol plánovaný finančný prostriedok pre rok 2023.                                                                                       </t>
  </si>
  <si>
    <t>Ing.Ivan Vanko, 24.7.2023</t>
  </si>
  <si>
    <t xml:space="preserve">Mesto Fiľakovo v I. polroku roku 2023 celkovo obdŕžalo 14 žiadostí o výrub drevín. Zo 14 žiadostí boli 2 prenesené z roku 2022. V 2 prípadoch boli zastavené konania z dôvodov, že žiadateľ nedoplnil v stanovenej lehote chýbajúce náležitosti a v druhom prípade žiadateľ už nebol účastníkom konania. V 1 prípade bolo podané odvolanie proti rozhodnutiu Mesta Fiľakovo a v rámci odvolacieho konania prípad bol odstúpený na Okresný úrad Lučenec.                                                                                                                                                                                             V 12 prípadoch bol udelený súhlas na výrub drevín. 
Mesto Fiľakovo v 2 prípadoch požiadalo Okresný úrad Lučenec, sídlom Námestie republiky 26, 984 36 Lučenec o určenie obce, ktoré bude oprávnené konať a vydať rozhodnutie vo veci povolenia výrubu celkovo 15 ks drevín. Okresný úrad Lučenec v oboch prípadoch určil Obec Biskupice ako príslušný orgán štátnej správy ochrany prírody a krajiny oprávnený konať a vydať rozhodnutie na základe žiadosti o výrub drevín pre žiadateľa Mesto Fiľakovo. Z nich v 1 prípade Mesto Fiľakovo požiadalo aj vlastníka pozemku (Železnice Slovenskej republiky), aby súhlasil s výrubom 14 ks drevín.
Mesto Fiľakovo v 2 prípadoch oznámilo Okresnému úradu Lučenec výrub 9 ks drevín z dôvodu bezprostredného ohrozenia zdravia alebo života a bezprostrednej hrozby vzniku značnej škody na majetku. 
V 1 prípade oznámenie výrubu drevín z dôvodu bezprostredného ohrozenia bolo prenesené z roku 2022 (CERAMIC HOUSE EU, s.r.o., so sídlom: Ľ. Podjavorinskej 8, 984 01 Lučenec) a na základe preukázania iného správneho deliktu Mestský úrad Fiľakovo uložil pokutu vo výške 1170,- €.
Mesto Fiľakovo vydalo 8 súhlasov vlastníka pozemku, na ktorom dreviny rastú. Súhlas vlastníka pozemku sa vydáva pre žiadateľa v prípade, ak žiadateľ plánuje výrub stromu na mestskom pozemku.  
Mesto Fiľakovo vydalo právoplatné povolenie na výrub 19 ks drevín. Náhradná výsadba bola určená v počte 49 ks drevín.
Finančná náhrada za vyrúbané dreviny vo výške 4 009,52- € (BASALT STONE s.r.o.) bola uhradená na účet Mesta Fiľakovo, ktorá bola uložená Okresným úradom Lučenec zo dňa 30.07.2021.                                                                      V podprograme sa sledujú aj výdavky preneseného výkonu štátnej správy v oblasti ochrany životného prostredia - k 30.6.2023 nebol transfer mestu poskytnutý.
</t>
  </si>
  <si>
    <t>Transfery - z rozpočtu mesta</t>
  </si>
  <si>
    <t>Transfery - zo ŠR</t>
  </si>
  <si>
    <t xml:space="preserve">V roku 2023 je mesto prijímateľom finančného príspevku na základe Zmluvy o poskytnutí finančného príspevku na poskytovanie sociálnej služby v zariadeniach pre fyzické osoby, ktoré sú odkázané na pomoc inej fyzickej osoby a pre fyzické osoby, ktoré dovŕšili dôchodkový vek podľa § 71 ods. 6 zákona č. 448/2008 o sociálnych  službách v z.n.p. č. 1468/2023-M_ODFSS, ktorej poskytovateľom je Ministerstvo práce, sociálnych vecí a rodiny Slovenskej republiky. Mesto má zazmluvnený transfer vo výške 403 416,00  € poskytnutý na základe tejto zmluvy zasiela štvrťročne (tak ako ich dostáva) za účelom zabezpečenia sociálnej  služby pre n.o. Nezábudka n.o. </t>
  </si>
  <si>
    <t xml:space="preserve">Zlá disciplína priestupcov pri úhrade uložených pokút, mesto u tých páchateľov, u ktorých to dovoľuje legislatíva, využíva exekúcie prostredníctvom platiteľa soc. dávok - ÚPSVaR, resp. inštitút osobitného príjemcu .     Na pridelenie súpisných čísiel neboli plánované finančné prostriedky.                                                                                                                                                                     V I. polroku 2023 boli vydané povolenia v rámci súpisných čísiel nasledovne:                                                                        Oznámenia o pridelení súpisného/orientačného čísla    26 
Oznámenie o zmene súpisného čísla                                    1
Oznámenia o zrušení súpisného čísla                                   4
Potvrdenia o pridelenom súpisnom čísle                             4     
Potvrdenia vydané z evidencie budov                                31  </t>
  </si>
  <si>
    <t>JUDr. Norbert Gecso,8.8.2023; Ing. Ivan Vanko, 24.7.2023</t>
  </si>
  <si>
    <t>0 / 100 %</t>
  </si>
  <si>
    <t>3 / 433 %</t>
  </si>
  <si>
    <t>10 / 600%</t>
  </si>
  <si>
    <t>2  / 20 %</t>
  </si>
  <si>
    <t>6 / 60 %</t>
  </si>
  <si>
    <t>11 / 55 %</t>
  </si>
  <si>
    <t>1 / 38</t>
  </si>
  <si>
    <r>
      <rPr>
        <b/>
        <u/>
        <sz val="9"/>
        <rFont val="Arial CE"/>
        <charset val="238"/>
      </rPr>
      <t>Územné rozhodnutie (ÚR) :</t>
    </r>
    <r>
      <rPr>
        <sz val="9"/>
        <rFont val="Arial CE"/>
        <charset val="238"/>
      </rPr>
      <t xml:space="preserve">
V prvom polroku 2023 noboli vydané územné rozhodnutia.                                                                                                                                
</t>
    </r>
    <r>
      <rPr>
        <b/>
        <u/>
        <sz val="9"/>
        <rFont val="Arial CE"/>
        <charset val="238"/>
      </rPr>
      <t xml:space="preserve">Stavebné povolenie (SP) : </t>
    </r>
    <r>
      <rPr>
        <sz val="9"/>
        <rFont val="Arial CE"/>
        <charset val="238"/>
      </rPr>
      <t xml:space="preserve">
V prvom polroku 2023 bolo vydané 3 stavebné povolenia. 
</t>
    </r>
    <r>
      <rPr>
        <b/>
        <u/>
        <sz val="9"/>
        <rFont val="Arial CE"/>
        <charset val="238"/>
      </rPr>
      <t xml:space="preserve">Kolaudačné rozhodnutie (KR) : </t>
    </r>
    <r>
      <rPr>
        <sz val="9"/>
        <rFont val="Arial CE"/>
        <charset val="238"/>
      </rPr>
      <t xml:space="preserve">
V prvom polroku 2023 bolo vydaných 10 kolaudačných rozhodnutí.                                                                                                                                                                                                            
</t>
    </r>
    <r>
      <rPr>
        <b/>
        <sz val="9"/>
        <rFont val="Arial CE"/>
        <charset val="238"/>
      </rPr>
      <t xml:space="preserve">
</t>
    </r>
    <r>
      <rPr>
        <sz val="9"/>
        <rFont val="Arial CE"/>
        <charset val="238"/>
      </rPr>
      <t xml:space="preserve">
</t>
    </r>
  </si>
  <si>
    <r>
      <t xml:space="preserve">VEREJNÉ OBSTARÁVANIE – V prvom polroku 2023 bolo vykonaných </t>
    </r>
    <r>
      <rPr>
        <b/>
        <sz val="9"/>
        <rFont val="Arial CE"/>
        <charset val="238"/>
      </rPr>
      <t>celkovo 11</t>
    </r>
    <r>
      <rPr>
        <b/>
        <sz val="9"/>
        <color rgb="FFFF0000"/>
        <rFont val="Arial CE"/>
        <charset val="238"/>
      </rPr>
      <t xml:space="preserve"> </t>
    </r>
    <r>
      <rPr>
        <sz val="9"/>
        <rFont val="Arial CE"/>
        <charset val="238"/>
      </rPr>
      <t xml:space="preserve">verejných obstarávaní (ďalej len VO). Z celkového počtu v </t>
    </r>
    <r>
      <rPr>
        <b/>
        <sz val="9"/>
        <rFont val="Arial CE"/>
        <charset val="238"/>
      </rPr>
      <t xml:space="preserve">4 </t>
    </r>
    <r>
      <rPr>
        <sz val="9"/>
        <rFont val="Arial CE"/>
        <charset val="238"/>
      </rPr>
      <t xml:space="preserve">prípadoch obstarávanie bolo vykonané pre tovary a služby, ktoré súvisia s plánovanými stavebnými akciami a v </t>
    </r>
    <r>
      <rPr>
        <b/>
        <sz val="9"/>
        <rFont val="Arial CE"/>
        <charset val="238"/>
      </rPr>
      <t xml:space="preserve">6 </t>
    </r>
    <r>
      <rPr>
        <sz val="9"/>
        <rFont val="Arial CE"/>
        <charset val="238"/>
      </rPr>
      <t>prípadoch na rôzne stavebné investičné akcie. K jednotlivým plánovaným stavebný akciám je nutné mať aj projektovú dokumentáciu. V tomto období k jednotlivým investičným akciám bola objednáná len jedna (</t>
    </r>
    <r>
      <rPr>
        <b/>
        <sz val="9"/>
        <rFont val="Arial CE"/>
        <charset val="238"/>
      </rPr>
      <t>1</t>
    </r>
    <r>
      <rPr>
        <sz val="9"/>
        <rFont val="Arial CE"/>
        <charset val="238"/>
      </rPr>
      <t xml:space="preserve">) projektová dokumentácia.  Zoznam vykonaných VO je uvedený nižšie v jednotlivých tabuľkách.  </t>
    </r>
  </si>
  <si>
    <t xml:space="preserve">Výzva na predkladanie ponúk - výber zhotoviteľa stavby: REGENERÁCIA VNÚTROBLOKU NA UL. PARKOVÁ, UL. SLÁDKOVIČOVA A UL. ŽELEZNIČNÁ V MESTE FIĽAKOVO
</t>
  </si>
  <si>
    <t>Výzva na predkladanie ponúk - výber zhotoviteľa stavby: Vybudovanie komunikácie na ul. Švermova, Puškinova a Jilemnického vo Fiľakove + Vybudovanie komunikácie na ul. Švermova, Puškinova a Jilemnického vo Fiľakove + Rozšírenie verejnej kanalizácie + Rozšírenie verejného vodovodu</t>
  </si>
  <si>
    <t>Výzva na predkladanie ponúk - výber zhotoviteľa stavby:  Revitalizácia  miestnych  komunikácií a spevnených  plôch časť A) - Rekonštrukcia chodníkov na Farskej lúke</t>
  </si>
  <si>
    <t xml:space="preserve">Výzva na predkladanie ponúk - výber zhotoviteľa stavby:  Cyklochodník – II. etapa, novostavba cyklochodníka medzi mestom a priemyselnou zónou vo Fiľakove  </t>
  </si>
  <si>
    <t>Výzva na predkladanie ponúk - výber zhotoviteľa stavby (IN-HOUSE zákazka): Riešenie odvodnenia dažďovej vody z miestnej komunikácie ul. Viničná do rigolu vedľa štátnej cesty II/571 - ul. Mlynská</t>
  </si>
  <si>
    <t>Výzva na predkladanie ponúk - výber zhotoviteľa stavby: OPRAVA STREŠNÉHO PLÁŠŤA PLOCHEJ STRECHY - ZÁKLADNÁ ŠKOLA NA FARSKEJ LÚKE VO FIĽAKOVE,  ZŠ Farská lúka 64/A, blok A</t>
  </si>
  <si>
    <r>
      <t xml:space="preserve">Zoznam realizovaných verejných obstarávaní pre projektové dokumentácie: </t>
    </r>
    <r>
      <rPr>
        <sz val="9"/>
        <rFont val="Arial CE"/>
        <charset val="238"/>
      </rPr>
      <t>Spomenuté projektové dokumentácie sú nevyhnutné na realizáciu stavby ale slúžia aj pre účely verejného obstarávania.  V zozname budú uvedené všetky projekty, ktoré boli objednáné v prvom polroku 2023.</t>
    </r>
  </si>
  <si>
    <t>Výzva na predkladanie ponúk - výber projektanta stavby : Rekonštrukcia asfaltového ihriska -  rozvoj telesnej kultúry a športu vo Fiľakove</t>
  </si>
  <si>
    <r>
      <rPr>
        <u/>
        <sz val="9"/>
        <rFont val="Arial CE"/>
        <charset val="238"/>
      </rPr>
      <t xml:space="preserve">Zoznam realizovaných verejných obstarávaní pre nasledujúce služby a tovary:  </t>
    </r>
    <r>
      <rPr>
        <sz val="9"/>
        <rFont val="Arial CE"/>
        <charset val="238"/>
      </rPr>
      <t xml:space="preserve">Spomenuté služby a tovary boli nevyhnutné pre realizáciu stavieb.  Je možné povedať, že v prvom polroku 2023 v rámci tovarov a služieb sme celkovo uskutočnili </t>
    </r>
    <r>
      <rPr>
        <b/>
        <sz val="9"/>
        <rFont val="Arial CE"/>
        <charset val="238"/>
      </rPr>
      <t xml:space="preserve">4 </t>
    </r>
    <r>
      <rPr>
        <sz val="9"/>
        <rFont val="Arial CE"/>
        <charset val="238"/>
      </rPr>
      <t xml:space="preserve">verejných obstarávaní.                                                                                                                                    </t>
    </r>
  </si>
  <si>
    <t>Výzva na predkladanie ponúk - zber a zhodnotenie biologicky rozložiteľného odpadu</t>
  </si>
  <si>
    <t>Výzva na predkladanie ponúk - Zabezpečenie procesu verejného obstarávania pri výbere dodávateľa na realizáciu stavby - KOMPLEXNÁ REKONŠTRUKCIA BUDOVY MsÚ</t>
  </si>
  <si>
    <t xml:space="preserve">Výzva na predkladanie ponúk - Služby stavebného dozoru - Cyklochodník – II. etapa, novostavba cyklochodníka medzi mestom a priemyselnou zónou vo Fiľakove  </t>
  </si>
  <si>
    <t xml:space="preserve">Výzva na predkladanie ponúk - Služby stavebného dozoru - REGENERÁCIA VNÚTROBLOKU NA UL. PARKOVÁ, UL. SLÁDKOVIČOVA A UL. ŽELEZNIČNÁ V MESTE FIĽAKOVO
</t>
  </si>
  <si>
    <t>Riešenie odvodnenia dažďovej vody z miestnej komunikácie ul. Viničná do rigolu vedľa štátnej cesty II/571 - ul. Mlynská</t>
  </si>
  <si>
    <t>OPRAVA STREŠNÉHO PLÁŠŤA PLOCHEJ STRECHY - ZÁKLADNÁ ŠKOLA NA FARSKEJ LÚKE VO FIĽAKOVE,  ZŠ Farská lúka 64/A, blok A</t>
  </si>
  <si>
    <r>
      <rPr>
        <u/>
        <sz val="9"/>
        <color indexed="8"/>
        <rFont val="Arial"/>
        <family val="2"/>
        <charset val="238"/>
      </rPr>
      <t>Zoznam odovzdaných stavieb do užívania / ukončená akcie:</t>
    </r>
    <r>
      <rPr>
        <sz val="9"/>
        <color indexed="8"/>
        <rFont val="Arial"/>
        <family val="2"/>
        <charset val="238"/>
      </rPr>
      <t xml:space="preserve">
</t>
    </r>
  </si>
  <si>
    <t>geodetické práce - Geometrický plán na zameranie - Námestie slobody (p.č. E KN 188/43, 188/44, 188/45 a 188/46)</t>
  </si>
  <si>
    <t xml:space="preserve">Geodetické práce - Revitalizácia spevnených plôch, miestnej komunikácie a riešenie parkovania v predstaničných priestoroch </t>
  </si>
  <si>
    <t>Geodetické práce - zameranie geometrickej polohy železničných koľají a nástupišťa.</t>
  </si>
  <si>
    <t xml:space="preserve">Geodetické práce - predrealizačného polohopisného a výškopisného plánu - ulica Záhradnícka, p.č. 2484, 2486, 2489, k.ú.: Fiľakovo </t>
  </si>
  <si>
    <t>Súčasťou výdavkov podprogramu sú aj náklady na projektový manažment projektu Vodovod Jilemnického, Švermova, Puškinova.</t>
  </si>
  <si>
    <t>V podprograme sa sledujú výdavky na investičnú akciu Brownfield.</t>
  </si>
  <si>
    <t>Operatívne porady vedenia mesta, vedúcich jednotlivých oddelení mestského úradu sa zvolávajú podľa potreby riešenia aktuálnych otázok, pričom sú zavedené pravidelné pracovné porady vedúcich oddelení a referátov - každý prvý pondelok v mesiaci so začiatkom o 9:00 hod.   S riaditeľmi príspevkových organizácií sa problémy riešia operatívne.  V I.polroku sa uskutočnili 3 návštevy vedenia mesta v družobnom meste Salgótarján (27.1.,8.3., 5.4.). Predstavitelia družobných miesta sa zúčastnili dní mesta - tieto údaje budú súčasťou Hodnotiacej správy PRM.</t>
  </si>
  <si>
    <t>PhDr. Andrea Mágyelová,Mgr. Erika Vaššová, 14.8.2023</t>
  </si>
  <si>
    <t>Mesto implementuje národný projekt Budovanie odborných kapacít na komunitnej úrovni, Kód ITMS2014+: 312041Y403, ktorý sa sa realizuje vďaka podpore z Európskeho sociálneho fondu a Európskeho fondu regionálneho rozvoja v rámci Operačného programu Ľudské zdroje na základe ZMLUVY O SPOLUPRÁCI č. N20200113009.  Sociálna práca v KC je vykonávaná prostredníctvom 1 odborného garanta KC,1 odborného pracovníka KC a 1 pracovníka KC.  Implementáciou národného projektu zabezpečilo mesto kvalitný výkon sociálnej práce v meste Fiľakovo. V roku 2020 sa vykonala kontrola činnosti aj zo strany NKÚ. NP projekt končí 31.7.2023. Kontinuálne pokračovanie nie je zabezpečené. Mesto sa zapojilo do NP Spolu pre komunity, žiadosť je v procese schvaľovania</t>
  </si>
  <si>
    <t>Mesto má schválenú zmluvu na financovanie Národného projektu Podpora a zvyšovanie kvality terénnej sociálnej práce, kód ITMS 2014+: 312041Y376, ZMLUVA O SPOLUPRÁCI Č.: N20200129028). Je zazmluvnený 1 terénny sociálny pracovník  a na pozícii terénneho pracovníka 2 zamestnanci. Kancelária KC sídli na Ulici Biskupická 49B - budova kolkárne, v ktorej v minulosti sídlil Úrad práce, sociálnych vecí a rodiny, pracovisko Fiľakovo. Mesto má aj vlastného zamestnanca, ktorý vykonáva prácu terénneho sociálneho pracovníka. V rámci NP skončili 2 TP k 30.6.2023 a 1 TSP končí 31.7.2023. Mesto sa zapojilo NP Spolu pre komunity. Žiadosť o zapojenie je v procese schvaľovania.</t>
  </si>
  <si>
    <t>Mgr. Attila Agócs, PhD., l4.9.2023</t>
  </si>
  <si>
    <t>Informácie o  poskytnutých dotáciách na rok 2023, ako aj za predchádzajúce obdobia dostupné na webovom sídle mesta  https://www.filakovo.sk/index.php/sk/samosprava/rozpocet-mesta/prehlad-poskytnutych-dotacii. 8 OZ bolo podporených v komeptencii MR a 12 OZ podporených v kompetencii MZ.</t>
  </si>
  <si>
    <t>Hradné múzeum</t>
  </si>
  <si>
    <t>Transfery - zamestnanec</t>
  </si>
  <si>
    <t>Transfery -príspevok PO</t>
  </si>
  <si>
    <t xml:space="preserve">Hlavné aktivity programov 10.2,10.4,10.5 z hľadiska mesta spočívajú  v poskytovaní transferu na činnosť príspevkovej organizácie Hradné múzeum vo Fiľakove. Výdavky povinne vytvorené pracovné miesto sú súčasťou výdavkov ako aj náklady na energie. </t>
  </si>
  <si>
    <t xml:space="preserve">Hľadať možnosti financovania opatrovateľskej služby aj prostredníctvom iných transferov, nielen od mesta. </t>
  </si>
  <si>
    <t xml:space="preserve">Od 01.01.2012 poskytovanie opatrovateľskej služby v plnej miere vykonáva n.o. Nezábudka, ktorú založilo mesto. Mesto mesačne poukazuje transfery za účelom zabezpečenia tejto opatrovateľskej služby pre n.o. Nezábudka.  V rámci výkonu opatrovateľskej služby je zamestnaných celkom 13 stálych terénnych opatrovateliek a taktiež sa využíva pomoc aktivačných pracovníkov na dobrovoľníckej službe s opatrovateľským kurzom, externé opatrovateľky a výpomoc zamestnancov s opatrovateľským kurzom z iných úsekov na zastupovanie počas PN a dovoleniek.  Neustály nárast dopytu po opatrovateľskej službe je zapríčinený viacerými sociálnymi javmi, ako napr. odchod mladých rodinných príslušníkov do zahraničia, prestárlosť obyvateľstva, zvyšovanie veku odchodu do dôchodku. Náklady na zabezpečenie opatrovateľskej služby sa zvyšujú aj v dôsledku nárastu miezd.                                                                                                                                                                                                                                                                                                                          Transfer pre Nezábudku n.o. zo ŠR vo výške 73 000,00 € je stabilizačný príspevok pre opatrovateľov a opatrovateľky, ktoré poskytlo Ministerstvo práce, sociálnych vecí a rodiny SR na základe Nariadenia vlády č. 131/2022 § 3o ods. 1. Stabilizačný príspevok sa v II. polroku rozdelí podľa zamestnancov na podprogrami 12.2. a 12.6. </t>
  </si>
  <si>
    <t>Ing. Lucia Olšiaková, 14.8.2023</t>
  </si>
  <si>
    <t>Výdavok predstavuje použitie bežného transferu na zabezpečenie preneseného výkonu štátnej správy v oblasti pozemných komunikácií.</t>
  </si>
  <si>
    <t>Mgr. Melinda Liptáková, 4.8.2023</t>
  </si>
  <si>
    <t>Skutočné hodnoty k 30.06.2023 sa vo väčšine ukazovateľov zhodujú s plánovanými hodnotami, od 1. novembra 2022 sa zvýšil počet zamestnancov o pedagogickú asistentku k dieťaťu s ŠVVP, ktorej mzda bola hradená z príspevkov na VVČ 5-6 ročných detí. Pracovali sme podľa Školského vzdelávacieho programu "Poznávaj svet", podľa ktorého sme realizovali výchovno - vzdelávaciu činnosť s deťmi. Profesijný rozvoj pedagogických zamestnancov sme zabezpečili v priestoroch MŠ aktualizačným vzdelávaním na tému "Technika hrou v materskej škole", ktorého sa zúčastnilo 17 pedagogických zamestnancov, vrátane pedagogického asistenta (okrem 1 učiteľky, ktorá medzi tým ochorela a je práceneschopná), z ktorých bola 1 učiteľka lektorkou vzdelávania, ďalej účasťou 6 pedagogických zamestnancov, vrátane pedagogického asistenta, na viacerých online webinároch k vzdelávacím oblastiam a k aktuálnym legislatívnym zmenám, k inklúzii v MŠ, k metódam práce a k rozvíjaniu dieťaťa s ŠVVP, atď. 3 pedagogických zamestnancov absolvovalo inovačné vzdelávanie, tvorivými činnosťami pedagogických zamestnancov súvisiacimi s výkonom pracovnej činnosti ako aj sebavzdelávaním - štúdiom odbornej literatúry sme všetci  prispeli k skvalitneniu svojej pedagogickej činnosti.</t>
  </si>
  <si>
    <t>K 30.06.2023 sa uskutočnili pracovné porady, zasadnutia pedagogickej rady a metodického združenia formou podľa metodického dokumentu "Zelená otvoreným školám" na školský rok 2022/2023 a jeho aktualizovanou verziou s účinnosťou od 04.04.2023. Pri poskytovaní aktuálnych informácií zamestnancom bola využívaná komunikácia aj formou e-mailov, v skupine učiteliek na FB a písomnými oznámeniami na "Informačnej tabuli". Podľa potreby boli využívané aj rozhovory individuálne a v menších skupinách.</t>
  </si>
  <si>
    <t>K 30.06.2023 materská škola spolupracovala najmä so 4 základnými školami v meste, s materskou školou Daxnerova 15, ZUŠ, SCPaP, s logopédkou, SOŠP - LC, MsKS, Dom matice, Csemadok, Hradné múzeum, Geopark, Nezábudka n.o., Dobrovoľný hasičský zbroj  Biskupice, Thorma výroba a.s., Mesto Fiľakovo, VPS Fiľakovo</t>
  </si>
  <si>
    <t xml:space="preserve">Pedagogickí zamestnanci sa zapojili do projektu " Koľko lásky sa zmestí do krabice od topánok" a v júni sa zúčastnili na projekte "Deň detí vo firme Thorma", kde zabezpečili aktivity pre deti zamestnancov Thormy na športovom ihrisku FTC. Za financie, ktoré získame z projektu na účet "Sub sole" budú vytvorené dopadové plochy pod herné prvky na školskom dvore, aby zvyšovali bezpečnosť detí pri dopade na zem a zabránili úrazom. Prihlásili sme sa aj do národného projektu Podpora pomáhajúcich profesií 3 (NP POP 3), zatiaľ však neúspešne. Listom, aj osobne sme oslovili viacero firiem, podnikateľských subjektov v meste, osobne aj rodičov detí navštevujúcich materskú školu o poskytnutie 2% zo zaplatených daní Občianskemu združeniu Sub sole, ktoré pracuje už viac rokov pri materskej škole. </t>
  </si>
  <si>
    <t xml:space="preserve">   Deti k 30.06.2023 vystupovali na širšom verejnosti s programom  7x, v MŠ pre rodičov aj viackrát. Vo Fiľakovských zvestiach boli uverejnené 3 články, oznam o zápise detí na nový školský rok 2023/2024, článok o zimných a o jarných aktivitách, v časopise Predškolská výchova č. 6 - 2023 bol uverejnený 1 odborný článok týkajúci sa výchovno  - vzdelávacej činnosti pedagogického zamestnanca pod názvom "Postava" a v časopise "ma 7" interjú s riaditeľkou MŠ o zápise detí.         </t>
  </si>
  <si>
    <t>K 30.06.2023 sa neuskutočnili osobné stretnutia s pedagogickými zamestnancami z družobných materských škôl, výmenu skúseností sme realizovali písomnou formou.</t>
  </si>
  <si>
    <t>16x</t>
  </si>
  <si>
    <t>PhDr. Andrea Mágyelová, Ing. Tibor Tóth,  14.8.2023</t>
  </si>
  <si>
    <t>Transfery - PN a príspevok na stravu</t>
  </si>
  <si>
    <t xml:space="preserve">Hlavné aktivity podprogramov 6.1 - 6.7 z hľadiska mesta spočívajú  v poskytovaní transferu na činnosť príspevkovej organizácie Verejnoprospešné služby mesta Fiľakovo. Cena práce zamestnancov na aktivite 6.1.1  Nakladanie so zmesovým odpadom je tvorená mzdou a odvodmi zamestnanca, ktorý vykonáva správu poplatkov za TKO a DSO.  V programe 6 sa podľa odporúčania NKÚ sledujú aj merateľné ukazovatele, ktoré napĺňa VPS Fiľakovo.  Činnosť VPS Fiľakovo a podrobný rozbor jednotlivých aktivít a činností v rámci schváleného programového rozpočtu predkladá samostatne VPS Fiľakovo.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</si>
</sst>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164" formatCode="0.000"/>
    <numFmt numFmtId="165" formatCode="dd/mm/yyyy"/>
    <numFmt numFmtId="166" formatCode="mmm&quot; &quot;dd"/>
    <numFmt numFmtId="167" formatCode="#,##0.00\ [$€-1]"/>
    <numFmt numFmtId="168" formatCode="#,##0.00_ ;[Red]\-#,##0.00\ "/>
    <numFmt numFmtId="169" formatCode="#,##0\ [$€-1];[Red]\-#,##0\ [$€-1]"/>
    <numFmt numFmtId="170" formatCode="#,##0.00\ &quot;€&quot;"/>
  </numFmts>
  <fonts count="74" x14ac:knownFonts="1">
    <font>
      <sz val="10"/>
      <name val="Arial CE"/>
      <charset val="238"/>
    </font>
    <font>
      <sz val="10"/>
      <name val="Arial CE"/>
      <charset val="238"/>
    </font>
    <font>
      <b/>
      <sz val="10"/>
      <name val="Arial CE"/>
      <charset val="238"/>
    </font>
    <font>
      <b/>
      <sz val="12"/>
      <name val="Arial CE"/>
      <charset val="238"/>
    </font>
    <font>
      <b/>
      <sz val="9"/>
      <name val="Arial CE"/>
      <charset val="238"/>
    </font>
    <font>
      <sz val="9"/>
      <name val="Arial CE"/>
      <charset val="238"/>
    </font>
    <font>
      <b/>
      <i/>
      <sz val="10"/>
      <name val="Arial CE"/>
      <charset val="238"/>
    </font>
    <font>
      <i/>
      <sz val="9"/>
      <name val="Arial CE"/>
      <charset val="238"/>
    </font>
    <font>
      <b/>
      <sz val="12"/>
      <color indexed="9"/>
      <name val="Arial CE"/>
      <charset val="238"/>
    </font>
    <font>
      <sz val="10"/>
      <color indexed="9"/>
      <name val="Arial CE"/>
      <charset val="238"/>
    </font>
    <font>
      <b/>
      <sz val="8"/>
      <name val="Arial CE"/>
      <charset val="238"/>
    </font>
    <font>
      <b/>
      <i/>
      <sz val="8"/>
      <name val="Arial CE"/>
      <charset val="238"/>
    </font>
    <font>
      <sz val="8"/>
      <name val="Arial CE"/>
      <charset val="238"/>
    </font>
    <font>
      <sz val="10"/>
      <name val="Arial CE"/>
      <charset val="238"/>
    </font>
    <font>
      <i/>
      <sz val="10"/>
      <name val="Arial CE"/>
      <charset val="238"/>
    </font>
    <font>
      <b/>
      <sz val="26"/>
      <name val="Arial CE"/>
      <charset val="238"/>
    </font>
    <font>
      <sz val="14"/>
      <name val="Arial CE"/>
      <charset val="238"/>
    </font>
    <font>
      <sz val="7"/>
      <name val="Arial CE"/>
      <charset val="238"/>
    </font>
    <font>
      <sz val="10"/>
      <name val="Arial CE"/>
      <family val="2"/>
      <charset val="238"/>
    </font>
    <font>
      <b/>
      <sz val="12"/>
      <color indexed="9"/>
      <name val="Arial CE"/>
      <family val="2"/>
      <charset val="238"/>
    </font>
    <font>
      <sz val="10"/>
      <color indexed="9"/>
      <name val="Arial CE"/>
      <family val="2"/>
      <charset val="238"/>
    </font>
    <font>
      <b/>
      <sz val="12"/>
      <name val="Arial CE"/>
      <family val="2"/>
      <charset val="238"/>
    </font>
    <font>
      <b/>
      <i/>
      <sz val="8"/>
      <name val="Arial CE"/>
      <family val="2"/>
      <charset val="238"/>
    </font>
    <font>
      <b/>
      <sz val="8"/>
      <name val="Arial CE"/>
      <family val="2"/>
      <charset val="238"/>
    </font>
    <font>
      <b/>
      <sz val="10"/>
      <name val="Arial CE"/>
      <family val="2"/>
      <charset val="238"/>
    </font>
    <font>
      <i/>
      <sz val="10"/>
      <name val="Arial CE"/>
      <family val="2"/>
      <charset val="238"/>
    </font>
    <font>
      <sz val="9"/>
      <name val="Arial CE"/>
      <family val="2"/>
      <charset val="238"/>
    </font>
    <font>
      <b/>
      <sz val="9"/>
      <name val="Arial CE"/>
      <family val="2"/>
      <charset val="238"/>
    </font>
    <font>
      <sz val="8"/>
      <name val="Arial CE"/>
      <family val="2"/>
      <charset val="238"/>
    </font>
    <font>
      <b/>
      <i/>
      <sz val="10"/>
      <name val="Arial CE"/>
      <family val="2"/>
      <charset val="238"/>
    </font>
    <font>
      <i/>
      <sz val="9"/>
      <name val="Arial CE"/>
      <family val="2"/>
      <charset val="238"/>
    </font>
    <font>
      <b/>
      <sz val="14"/>
      <name val="Arial CE"/>
      <family val="2"/>
      <charset val="238"/>
    </font>
    <font>
      <i/>
      <sz val="8"/>
      <name val="Arial CE"/>
      <family val="2"/>
      <charset val="238"/>
    </font>
    <font>
      <b/>
      <sz val="7"/>
      <name val="Arial CE"/>
      <charset val="238"/>
    </font>
    <font>
      <i/>
      <sz val="8"/>
      <name val="Arial CE"/>
      <charset val="238"/>
    </font>
    <font>
      <i/>
      <u/>
      <sz val="8"/>
      <name val="Arial CE"/>
      <charset val="238"/>
    </font>
    <font>
      <b/>
      <sz val="9"/>
      <color indexed="81"/>
      <name val="Segoe UI"/>
      <family val="2"/>
      <charset val="238"/>
    </font>
    <font>
      <sz val="9"/>
      <color indexed="81"/>
      <name val="Segoe UI"/>
      <family val="2"/>
      <charset val="238"/>
    </font>
    <font>
      <sz val="8"/>
      <name val="Arial"/>
      <family val="2"/>
      <charset val="238"/>
    </font>
    <font>
      <i/>
      <sz val="7"/>
      <name val="Arial CE"/>
      <charset val="238"/>
    </font>
    <font>
      <sz val="8"/>
      <color indexed="8"/>
      <name val="Arial CE"/>
      <family val="2"/>
      <charset val="238"/>
    </font>
    <font>
      <b/>
      <sz val="11"/>
      <name val="Arial CE"/>
      <charset val="238"/>
    </font>
    <font>
      <sz val="8"/>
      <name val="Arial CE"/>
    </font>
    <font>
      <sz val="9"/>
      <name val="Arial"/>
      <family val="2"/>
      <charset val="238"/>
    </font>
    <font>
      <b/>
      <i/>
      <sz val="9"/>
      <name val="Arial CE"/>
      <charset val="238"/>
    </font>
    <font>
      <b/>
      <sz val="12"/>
      <color rgb="FFFFFFFF"/>
      <name val="Arial CE"/>
      <charset val="238"/>
    </font>
    <font>
      <sz val="10"/>
      <color rgb="FFFFFFFF"/>
      <name val="Arial CE"/>
      <charset val="238"/>
    </font>
    <font>
      <b/>
      <sz val="12"/>
      <color rgb="FF000000"/>
      <name val="Arial CE"/>
      <charset val="238"/>
    </font>
    <font>
      <b/>
      <i/>
      <sz val="8"/>
      <color rgb="FF000000"/>
      <name val="Arial CE"/>
      <charset val="238"/>
    </font>
    <font>
      <b/>
      <sz val="8"/>
      <color rgb="FF000000"/>
      <name val="Arial CE"/>
      <charset val="238"/>
    </font>
    <font>
      <b/>
      <sz val="10"/>
      <color rgb="FF000000"/>
      <name val="Arial CE"/>
      <charset val="238"/>
    </font>
    <font>
      <i/>
      <sz val="10"/>
      <color rgb="FF000000"/>
      <name val="Arial CE"/>
      <charset val="238"/>
    </font>
    <font>
      <sz val="9"/>
      <color rgb="FF000000"/>
      <name val="Arial CE"/>
      <charset val="238"/>
    </font>
    <font>
      <b/>
      <sz val="9"/>
      <color rgb="FF000000"/>
      <name val="Arial CE"/>
      <charset val="238"/>
    </font>
    <font>
      <sz val="8"/>
      <color rgb="FF000000"/>
      <name val="Arial CE"/>
      <charset val="238"/>
    </font>
    <font>
      <b/>
      <i/>
      <sz val="10"/>
      <color rgb="FF000000"/>
      <name val="Arial CE"/>
      <charset val="238"/>
    </font>
    <font>
      <i/>
      <sz val="9"/>
      <color rgb="FF000000"/>
      <name val="Arial CE"/>
      <charset val="238"/>
    </font>
    <font>
      <i/>
      <sz val="8"/>
      <color rgb="FF000000"/>
      <name val="Arial CE"/>
      <charset val="238"/>
    </font>
    <font>
      <sz val="8"/>
      <color theme="1"/>
      <name val="Arial CE"/>
      <family val="2"/>
      <charset val="238"/>
    </font>
    <font>
      <b/>
      <i/>
      <sz val="8"/>
      <color theme="1"/>
      <name val="Arial CE"/>
      <charset val="238"/>
    </font>
    <font>
      <sz val="8"/>
      <color theme="1"/>
      <name val="Arial CE"/>
      <charset val="238"/>
    </font>
    <font>
      <sz val="10"/>
      <color rgb="FF000000"/>
      <name val="Arial CE"/>
      <charset val="238"/>
    </font>
    <font>
      <i/>
      <sz val="9"/>
      <color rgb="FFFF0000"/>
      <name val="Arial CE"/>
      <charset val="238"/>
    </font>
    <font>
      <sz val="10"/>
      <color rgb="FF000000"/>
      <name val="Arial"/>
      <family val="2"/>
      <charset val="238"/>
    </font>
    <font>
      <b/>
      <i/>
      <sz val="9"/>
      <color rgb="FF000000"/>
      <name val="Arial CE"/>
      <charset val="238"/>
    </font>
    <font>
      <b/>
      <u/>
      <sz val="9"/>
      <name val="Arial CE"/>
      <charset val="238"/>
    </font>
    <font>
      <u/>
      <sz val="9"/>
      <name val="Arial CE"/>
      <charset val="238"/>
    </font>
    <font>
      <sz val="9"/>
      <color indexed="8"/>
      <name val="Arial"/>
      <family val="2"/>
      <charset val="238"/>
    </font>
    <font>
      <u/>
      <sz val="9"/>
      <color indexed="8"/>
      <name val="Arial"/>
      <family val="2"/>
      <charset val="238"/>
    </font>
    <font>
      <i/>
      <sz val="8"/>
      <color rgb="FFFF0000"/>
      <name val="Arial CE"/>
      <charset val="238"/>
    </font>
    <font>
      <sz val="9"/>
      <name val="Calibri"/>
      <family val="2"/>
      <charset val="238"/>
    </font>
    <font>
      <sz val="8"/>
      <color theme="1"/>
      <name val="Arial"/>
    </font>
    <font>
      <sz val="8"/>
      <color theme="1"/>
      <name val="Arial"/>
      <family val="2"/>
      <charset val="238"/>
    </font>
    <font>
      <b/>
      <sz val="9"/>
      <color rgb="FFFF0000"/>
      <name val="Arial CE"/>
      <charset val="238"/>
    </font>
  </fonts>
  <fills count="12">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8"/>
        <bgColor indexed="58"/>
      </patternFill>
    </fill>
    <fill>
      <patternFill patternType="solid">
        <fgColor indexed="47"/>
        <bgColor indexed="22"/>
      </patternFill>
    </fill>
    <fill>
      <patternFill patternType="solid">
        <fgColor indexed="22"/>
        <bgColor indexed="64"/>
      </patternFill>
    </fill>
    <fill>
      <patternFill patternType="solid">
        <fgColor rgb="FF000000"/>
        <bgColor rgb="FF000000"/>
      </patternFill>
    </fill>
    <fill>
      <patternFill patternType="solid">
        <fgColor rgb="FFFFCC99"/>
        <bgColor rgb="FFFFCC99"/>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s>
  <borders count="177">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diagonal/>
    </border>
    <border>
      <left style="medium">
        <color indexed="64"/>
      </left>
      <right style="medium">
        <color indexed="8"/>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medium">
        <color indexed="8"/>
      </right>
      <top style="medium">
        <color indexed="8"/>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8"/>
      </bottom>
      <diagonal/>
    </border>
    <border>
      <left style="thin">
        <color indexed="8"/>
      </left>
      <right style="thin">
        <color indexed="8"/>
      </right>
      <top style="medium">
        <color indexed="64"/>
      </top>
      <bottom style="medium">
        <color indexed="8"/>
      </bottom>
      <diagonal/>
    </border>
    <border>
      <left style="thin">
        <color indexed="8"/>
      </left>
      <right style="medium">
        <color indexed="64"/>
      </right>
      <top style="medium">
        <color indexed="64"/>
      </top>
      <bottom style="medium">
        <color indexed="8"/>
      </bottom>
      <diagonal/>
    </border>
    <border>
      <left style="medium">
        <color indexed="64"/>
      </left>
      <right style="thin">
        <color indexed="8"/>
      </right>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8"/>
      </top>
      <bottom style="medium">
        <color indexed="64"/>
      </bottom>
      <diagonal/>
    </border>
    <border>
      <left style="thin">
        <color indexed="8"/>
      </left>
      <right style="medium">
        <color indexed="8"/>
      </right>
      <top style="medium">
        <color indexed="8"/>
      </top>
      <bottom style="medium">
        <color indexed="64"/>
      </bottom>
      <diagonal/>
    </border>
    <border>
      <left style="thin">
        <color indexed="8"/>
      </left>
      <right style="medium">
        <color indexed="64"/>
      </right>
      <top style="medium">
        <color indexed="8"/>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thin">
        <color indexed="8"/>
      </left>
      <right/>
      <top style="thin">
        <color indexed="8"/>
      </top>
      <bottom/>
      <diagonal/>
    </border>
    <border>
      <left style="medium">
        <color indexed="64"/>
      </left>
      <right/>
      <top/>
      <bottom style="medium">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top style="thin">
        <color indexed="64"/>
      </top>
      <bottom/>
      <diagonal/>
    </border>
    <border>
      <left style="medium">
        <color indexed="64"/>
      </left>
      <right style="thin">
        <color indexed="8"/>
      </right>
      <top style="medium">
        <color indexed="8"/>
      </top>
      <bottom style="thin">
        <color indexed="64"/>
      </bottom>
      <diagonal/>
    </border>
    <border>
      <left style="thin">
        <color indexed="8"/>
      </left>
      <right style="thin">
        <color indexed="8"/>
      </right>
      <top style="medium">
        <color indexed="8"/>
      </top>
      <bottom style="thin">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8"/>
      </right>
      <top/>
      <bottom style="medium">
        <color indexed="64"/>
      </bottom>
      <diagonal/>
    </border>
    <border>
      <left style="thin">
        <color indexed="8"/>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medium">
        <color indexed="64"/>
      </left>
      <right/>
      <top style="medium">
        <color indexed="8"/>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style="thin">
        <color indexed="64"/>
      </top>
      <bottom/>
      <diagonal/>
    </border>
    <border>
      <left style="thin">
        <color indexed="8"/>
      </left>
      <right style="medium">
        <color indexed="64"/>
      </right>
      <top style="thin">
        <color indexed="8"/>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right style="thin">
        <color indexed="64"/>
      </right>
      <top style="thin">
        <color indexed="64"/>
      </top>
      <bottom/>
      <diagonal/>
    </border>
    <border>
      <left/>
      <right/>
      <top/>
      <bottom style="medium">
        <color indexed="64"/>
      </bottom>
      <diagonal/>
    </border>
    <border>
      <left/>
      <right style="thin">
        <color indexed="64"/>
      </right>
      <top/>
      <bottom/>
      <diagonal/>
    </border>
    <border>
      <left style="thin">
        <color indexed="64"/>
      </left>
      <right/>
      <top/>
      <bottom/>
      <diagonal/>
    </border>
    <border>
      <left style="medium">
        <color indexed="8"/>
      </left>
      <right style="thin">
        <color indexed="8"/>
      </right>
      <top style="medium">
        <color indexed="8"/>
      </top>
      <bottom style="thin">
        <color indexed="64"/>
      </bottom>
      <diagonal/>
    </border>
    <border>
      <left style="thin">
        <color indexed="8"/>
      </left>
      <right style="thin">
        <color indexed="64"/>
      </right>
      <top style="medium">
        <color indexed="8"/>
      </top>
      <bottom style="thin">
        <color indexed="64"/>
      </bottom>
      <diagonal/>
    </border>
    <border>
      <left style="thin">
        <color indexed="8"/>
      </left>
      <right style="thin">
        <color indexed="64"/>
      </right>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thin">
        <color indexed="64"/>
      </right>
      <top style="thin">
        <color indexed="64"/>
      </top>
      <bottom style="medium">
        <color indexed="8"/>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8"/>
      </right>
      <top style="thin">
        <color indexed="8"/>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8"/>
      </left>
      <right style="medium">
        <color indexed="8"/>
      </right>
      <top style="medium">
        <color indexed="8"/>
      </top>
      <bottom style="medium">
        <color indexed="64"/>
      </bottom>
      <diagonal/>
    </border>
    <border>
      <left style="medium">
        <color indexed="8"/>
      </left>
      <right style="medium">
        <color indexed="64"/>
      </right>
      <top style="medium">
        <color indexed="8"/>
      </top>
      <bottom style="medium">
        <color indexed="64"/>
      </bottom>
      <diagonal/>
    </border>
    <border>
      <left style="medium">
        <color indexed="8"/>
      </left>
      <right style="medium">
        <color indexed="64"/>
      </right>
      <top style="medium">
        <color indexed="8"/>
      </top>
      <bottom style="medium">
        <color indexed="8"/>
      </bottom>
      <diagonal/>
    </border>
    <border>
      <left style="thin">
        <color indexed="8"/>
      </left>
      <right/>
      <top style="thin">
        <color indexed="64"/>
      </top>
      <bottom style="thin">
        <color indexed="64"/>
      </bottom>
      <diagonal/>
    </border>
    <border>
      <left style="medium">
        <color indexed="8"/>
      </left>
      <right style="medium">
        <color indexed="8"/>
      </right>
      <top style="medium">
        <color indexed="64"/>
      </top>
      <bottom style="medium">
        <color indexed="8"/>
      </bottom>
      <diagonal/>
    </border>
    <border>
      <left style="medium">
        <color indexed="8"/>
      </left>
      <right style="medium">
        <color indexed="64"/>
      </right>
      <top style="medium">
        <color indexed="64"/>
      </top>
      <bottom style="medium">
        <color indexed="8"/>
      </bottom>
      <diagonal/>
    </border>
    <border>
      <left/>
      <right/>
      <top style="thin">
        <color indexed="8"/>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right style="thin">
        <color indexed="64"/>
      </right>
      <top style="thin">
        <color indexed="8"/>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top style="thin">
        <color indexed="8"/>
      </top>
      <bottom style="thin">
        <color indexed="8"/>
      </bottom>
      <diagonal/>
    </border>
    <border>
      <left style="medium">
        <color indexed="64"/>
      </left>
      <right/>
      <top style="medium">
        <color indexed="64"/>
      </top>
      <bottom/>
      <diagonal/>
    </border>
    <border>
      <left style="thin">
        <color indexed="64"/>
      </left>
      <right/>
      <top style="thin">
        <color indexed="8"/>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style="medium">
        <color indexed="64"/>
      </right>
      <top/>
      <bottom/>
      <diagonal/>
    </border>
    <border>
      <left style="medium">
        <color indexed="64"/>
      </left>
      <right/>
      <top style="medium">
        <color indexed="8"/>
      </top>
      <bottom style="medium">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indexed="8"/>
      </right>
      <top/>
      <bottom style="medium">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bottom style="thin">
        <color indexed="64"/>
      </bottom>
      <diagonal/>
    </border>
    <border>
      <left/>
      <right style="thin">
        <color indexed="8"/>
      </right>
      <top style="thin">
        <color indexed="64"/>
      </top>
      <bottom style="medium">
        <color indexed="64"/>
      </bottom>
      <diagonal/>
    </border>
    <border>
      <left/>
      <right style="thin">
        <color indexed="64"/>
      </right>
      <top style="medium">
        <color indexed="64"/>
      </top>
      <bottom/>
      <diagonal/>
    </border>
    <border>
      <left/>
      <right style="thin">
        <color indexed="64"/>
      </right>
      <top/>
      <bottom style="thin">
        <color indexed="8"/>
      </bottom>
      <diagonal/>
    </border>
    <border>
      <left/>
      <right/>
      <top style="thin">
        <color indexed="64"/>
      </top>
      <bottom style="medium">
        <color indexed="64"/>
      </bottom>
      <diagonal/>
    </border>
  </borders>
  <cellStyleXfs count="3">
    <xf numFmtId="0" fontId="0" fillId="0" borderId="0"/>
    <xf numFmtId="0" fontId="18" fillId="0" borderId="0"/>
    <xf numFmtId="9" fontId="1" fillId="0" borderId="0" applyFont="0" applyFill="0" applyBorder="0" applyAlignment="0" applyProtection="0"/>
  </cellStyleXfs>
  <cellXfs count="1310">
    <xf numFmtId="0" fontId="0" fillId="0" borderId="0" xfId="0"/>
    <xf numFmtId="0" fontId="2" fillId="0" borderId="0" xfId="0" applyFont="1"/>
    <xf numFmtId="0" fontId="3" fillId="0" borderId="0" xfId="0" applyFont="1"/>
    <xf numFmtId="0" fontId="5" fillId="0" borderId="0" xfId="0" applyFont="1"/>
    <xf numFmtId="0" fontId="6" fillId="0" borderId="0" xfId="0" applyFont="1"/>
    <xf numFmtId="0" fontId="0" fillId="0" borderId="1" xfId="0" applyBorder="1"/>
    <xf numFmtId="0" fontId="0" fillId="0" borderId="2" xfId="0" applyBorder="1"/>
    <xf numFmtId="0" fontId="4" fillId="0" borderId="0" xfId="0" applyFont="1"/>
    <xf numFmtId="0" fontId="8" fillId="2" borderId="0" xfId="0" applyFont="1" applyFill="1"/>
    <xf numFmtId="0" fontId="9" fillId="2" borderId="0" xfId="0" applyFont="1" applyFill="1"/>
    <xf numFmtId="0" fontId="10" fillId="3" borderId="3" xfId="0" applyFont="1" applyFill="1" applyBorder="1"/>
    <xf numFmtId="0" fontId="10" fillId="3" borderId="4" xfId="0" applyFont="1" applyFill="1" applyBorder="1"/>
    <xf numFmtId="0" fontId="11" fillId="3" borderId="3" xfId="0" applyFont="1" applyFill="1" applyBorder="1" applyAlignment="1">
      <alignment horizontal="center"/>
    </xf>
    <xf numFmtId="0" fontId="10" fillId="3" borderId="5" xfId="0" applyFont="1" applyFill="1" applyBorder="1"/>
    <xf numFmtId="0" fontId="12" fillId="0" borderId="0" xfId="0" applyFont="1"/>
    <xf numFmtId="0" fontId="10" fillId="0" borderId="6" xfId="0" applyFont="1" applyBorder="1" applyAlignment="1">
      <alignment horizontal="center"/>
    </xf>
    <xf numFmtId="0" fontId="12" fillId="0" borderId="7" xfId="0" applyFont="1" applyBorder="1"/>
    <xf numFmtId="0" fontId="11" fillId="0" borderId="8" xfId="0" applyFont="1" applyBorder="1"/>
    <xf numFmtId="0" fontId="12" fillId="0" borderId="9" xfId="0" applyFont="1" applyBorder="1"/>
    <xf numFmtId="0" fontId="12" fillId="0" borderId="10" xfId="0" applyFont="1" applyBorder="1"/>
    <xf numFmtId="0" fontId="10" fillId="0" borderId="8" xfId="0" applyFont="1" applyBorder="1"/>
    <xf numFmtId="0" fontId="10" fillId="0" borderId="7" xfId="0" applyFont="1" applyBorder="1" applyAlignment="1">
      <alignment horizontal="center"/>
    </xf>
    <xf numFmtId="0" fontId="10" fillId="3" borderId="6" xfId="0" applyFont="1" applyFill="1" applyBorder="1" applyAlignment="1">
      <alignment horizontal="center"/>
    </xf>
    <xf numFmtId="0" fontId="10" fillId="0" borderId="7" xfId="0" applyFont="1" applyBorder="1" applyAlignment="1">
      <alignment horizontal="center" wrapText="1"/>
    </xf>
    <xf numFmtId="0" fontId="11" fillId="0" borderId="7" xfId="0" applyFont="1" applyBorder="1"/>
    <xf numFmtId="0" fontId="12" fillId="0" borderId="11" xfId="0" applyFont="1" applyBorder="1"/>
    <xf numFmtId="0" fontId="0" fillId="0" borderId="7" xfId="0" applyBorder="1"/>
    <xf numFmtId="0" fontId="11" fillId="0" borderId="12" xfId="0" applyFont="1" applyBorder="1"/>
    <xf numFmtId="0" fontId="7" fillId="0" borderId="7" xfId="0" applyFont="1" applyBorder="1" applyAlignment="1">
      <alignment horizontal="left" vertical="center" wrapText="1"/>
    </xf>
    <xf numFmtId="0" fontId="2" fillId="0" borderId="3" xfId="0" applyFont="1" applyBorder="1"/>
    <xf numFmtId="0" fontId="14" fillId="0" borderId="2" xfId="0" applyFont="1" applyBorder="1"/>
    <xf numFmtId="0" fontId="14" fillId="0" borderId="1" xfId="0" applyFont="1" applyBorder="1"/>
    <xf numFmtId="0" fontId="14" fillId="0" borderId="13" xfId="0" applyFont="1" applyBorder="1"/>
    <xf numFmtId="0" fontId="11" fillId="3" borderId="2" xfId="0" applyFont="1" applyFill="1" applyBorder="1" applyAlignment="1">
      <alignment horizontal="center"/>
    </xf>
    <xf numFmtId="0" fontId="12" fillId="3" borderId="1" xfId="0" applyFont="1" applyFill="1" applyBorder="1"/>
    <xf numFmtId="0" fontId="12" fillId="3" borderId="13" xfId="0" applyFont="1" applyFill="1" applyBorder="1"/>
    <xf numFmtId="49" fontId="14" fillId="0" borderId="3" xfId="0" applyNumberFormat="1" applyFont="1" applyBorder="1" applyAlignment="1">
      <alignment horizontal="right"/>
    </xf>
    <xf numFmtId="1" fontId="12" fillId="0" borderId="7" xfId="0" applyNumberFormat="1" applyFont="1" applyBorder="1" applyAlignment="1">
      <alignment horizontal="center" vertical="center"/>
    </xf>
    <xf numFmtId="0" fontId="12" fillId="0" borderId="7" xfId="0" applyFont="1" applyBorder="1" applyAlignment="1">
      <alignment horizontal="center" vertical="center"/>
    </xf>
    <xf numFmtId="0" fontId="12" fillId="0" borderId="7" xfId="0" applyFont="1" applyBorder="1" applyAlignment="1">
      <alignment vertical="center" wrapText="1"/>
    </xf>
    <xf numFmtId="0" fontId="9" fillId="0" borderId="0" xfId="0" applyFont="1"/>
    <xf numFmtId="3" fontId="12" fillId="0" borderId="7" xfId="0" applyNumberFormat="1" applyFont="1" applyBorder="1" applyAlignment="1">
      <alignment horizontal="center" vertical="center"/>
    </xf>
    <xf numFmtId="0" fontId="2" fillId="0" borderId="2" xfId="0" applyFont="1" applyBorder="1"/>
    <xf numFmtId="0" fontId="2" fillId="0" borderId="1" xfId="0" applyFont="1" applyBorder="1"/>
    <xf numFmtId="0" fontId="2" fillId="0" borderId="13" xfId="0" applyFont="1" applyBorder="1"/>
    <xf numFmtId="0" fontId="0" fillId="0" borderId="13" xfId="0" applyBorder="1"/>
    <xf numFmtId="0" fontId="16" fillId="0" borderId="0" xfId="0" applyFont="1"/>
    <xf numFmtId="4" fontId="12" fillId="0" borderId="7" xfId="0" applyNumberFormat="1" applyFont="1" applyBorder="1"/>
    <xf numFmtId="4" fontId="12" fillId="0" borderId="11" xfId="0" applyNumberFormat="1" applyFont="1" applyBorder="1"/>
    <xf numFmtId="4" fontId="12" fillId="0" borderId="14" xfId="0" applyNumberFormat="1" applyFont="1" applyBorder="1"/>
    <xf numFmtId="4" fontId="10" fillId="0" borderId="9" xfId="0" applyNumberFormat="1" applyFont="1" applyBorder="1"/>
    <xf numFmtId="4" fontId="10" fillId="0" borderId="10" xfId="0" applyNumberFormat="1" applyFont="1" applyBorder="1"/>
    <xf numFmtId="4" fontId="11" fillId="0" borderId="9" xfId="0" applyNumberFormat="1" applyFont="1" applyBorder="1"/>
    <xf numFmtId="4" fontId="11" fillId="0" borderId="10" xfId="0" applyNumberFormat="1" applyFont="1" applyBorder="1"/>
    <xf numFmtId="0" fontId="12" fillId="0" borderId="7" xfId="0" applyFont="1" applyBorder="1" applyAlignment="1">
      <alignment horizontal="center"/>
    </xf>
    <xf numFmtId="0" fontId="12" fillId="0" borderId="7" xfId="0" applyFont="1" applyBorder="1" applyAlignment="1">
      <alignment horizontal="center" vertical="center" wrapText="1"/>
    </xf>
    <xf numFmtId="0" fontId="19" fillId="4" borderId="0" xfId="1" applyFont="1" applyFill="1"/>
    <xf numFmtId="0" fontId="20" fillId="4" borderId="0" xfId="1" applyFont="1" applyFill="1"/>
    <xf numFmtId="0" fontId="18" fillId="0" borderId="0" xfId="1"/>
    <xf numFmtId="0" fontId="21" fillId="0" borderId="0" xfId="1" applyFont="1"/>
    <xf numFmtId="0" fontId="22" fillId="5" borderId="15" xfId="1" applyFont="1" applyFill="1" applyBorder="1" applyAlignment="1">
      <alignment horizontal="center"/>
    </xf>
    <xf numFmtId="0" fontId="23" fillId="5" borderId="15" xfId="1" applyFont="1" applyFill="1" applyBorder="1"/>
    <xf numFmtId="0" fontId="24" fillId="0" borderId="15" xfId="1" applyFont="1" applyBorder="1"/>
    <xf numFmtId="0" fontId="23" fillId="5" borderId="16" xfId="1" applyFont="1" applyFill="1" applyBorder="1"/>
    <xf numFmtId="49" fontId="25" fillId="0" borderId="15" xfId="1" applyNumberFormat="1" applyFont="1" applyBorder="1"/>
    <xf numFmtId="0" fontId="25" fillId="0" borderId="17" xfId="1" applyFont="1" applyBorder="1"/>
    <xf numFmtId="0" fontId="25" fillId="0" borderId="18" xfId="1" applyFont="1" applyBorder="1"/>
    <xf numFmtId="0" fontId="25" fillId="0" borderId="19" xfId="1" applyFont="1" applyBorder="1"/>
    <xf numFmtId="0" fontId="26" fillId="0" borderId="0" xfId="1" applyFont="1"/>
    <xf numFmtId="0" fontId="18" fillId="0" borderId="17" xfId="1" applyBorder="1"/>
    <xf numFmtId="0" fontId="18" fillId="0" borderId="19" xfId="1" applyBorder="1"/>
    <xf numFmtId="0" fontId="23" fillId="5" borderId="20" xfId="1" applyFont="1" applyFill="1" applyBorder="1"/>
    <xf numFmtId="0" fontId="27" fillId="0" borderId="0" xfId="1" applyFont="1"/>
    <xf numFmtId="0" fontId="23" fillId="5" borderId="21" xfId="1" applyFont="1" applyFill="1" applyBorder="1" applyAlignment="1">
      <alignment horizontal="center"/>
    </xf>
    <xf numFmtId="0" fontId="23" fillId="0" borderId="21" xfId="1" applyFont="1" applyBorder="1" applyAlignment="1">
      <alignment horizontal="center"/>
    </xf>
    <xf numFmtId="0" fontId="28" fillId="0" borderId="22" xfId="1" applyFont="1" applyBorder="1"/>
    <xf numFmtId="0" fontId="22" fillId="0" borderId="23" xfId="1" applyFont="1" applyBorder="1"/>
    <xf numFmtId="0" fontId="28" fillId="0" borderId="24" xfId="1" applyFont="1" applyBorder="1"/>
    <xf numFmtId="0" fontId="28" fillId="0" borderId="25" xfId="1" applyFont="1" applyBorder="1"/>
    <xf numFmtId="0" fontId="23" fillId="0" borderId="23" xfId="1" applyFont="1" applyBorder="1"/>
    <xf numFmtId="0" fontId="24" fillId="0" borderId="0" xfId="1" applyFont="1"/>
    <xf numFmtId="0" fontId="23" fillId="0" borderId="22" xfId="1" applyFont="1" applyBorder="1" applyAlignment="1">
      <alignment horizontal="center" wrapText="1"/>
    </xf>
    <xf numFmtId="0" fontId="28" fillId="0" borderId="22" xfId="1" applyFont="1" applyBorder="1" applyAlignment="1">
      <alignment horizontal="center" vertical="center" wrapText="1"/>
    </xf>
    <xf numFmtId="0" fontId="28" fillId="0" borderId="22" xfId="1" applyFont="1" applyBorder="1" applyAlignment="1">
      <alignment horizontal="center" vertical="center"/>
    </xf>
    <xf numFmtId="0" fontId="28" fillId="0" borderId="0" xfId="1" applyFont="1"/>
    <xf numFmtId="0" fontId="29" fillId="0" borderId="0" xfId="1" applyFont="1"/>
    <xf numFmtId="0" fontId="30" fillId="0" borderId="22" xfId="1" applyFont="1" applyBorder="1" applyAlignment="1">
      <alignment horizontal="left" vertical="center" wrapText="1"/>
    </xf>
    <xf numFmtId="164" fontId="28" fillId="0" borderId="22" xfId="1" applyNumberFormat="1" applyFont="1" applyBorder="1"/>
    <xf numFmtId="164" fontId="28" fillId="0" borderId="24" xfId="1" applyNumberFormat="1" applyFont="1" applyBorder="1"/>
    <xf numFmtId="9" fontId="28" fillId="0" borderId="22" xfId="1" applyNumberFormat="1" applyFont="1" applyBorder="1" applyAlignment="1">
      <alignment horizontal="center" vertical="center"/>
    </xf>
    <xf numFmtId="0" fontId="25" fillId="0" borderId="17" xfId="1" applyFont="1" applyBorder="1" applyAlignment="1">
      <alignment horizontal="left"/>
    </xf>
    <xf numFmtId="0" fontId="25" fillId="0" borderId="18" xfId="1" applyFont="1" applyBorder="1" applyAlignment="1">
      <alignment horizontal="left"/>
    </xf>
    <xf numFmtId="0" fontId="25" fillId="0" borderId="19" xfId="1" applyFont="1" applyBorder="1" applyAlignment="1">
      <alignment horizontal="left"/>
    </xf>
    <xf numFmtId="0" fontId="28" fillId="0" borderId="22" xfId="1" applyFont="1" applyBorder="1" applyAlignment="1">
      <alignment wrapText="1"/>
    </xf>
    <xf numFmtId="9" fontId="28" fillId="0" borderId="22" xfId="1" applyNumberFormat="1" applyFont="1" applyBorder="1"/>
    <xf numFmtId="0" fontId="24" fillId="0" borderId="17" xfId="1" applyFont="1" applyBorder="1"/>
    <xf numFmtId="0" fontId="24" fillId="0" borderId="18" xfId="1" applyFont="1" applyBorder="1"/>
    <xf numFmtId="0" fontId="24" fillId="0" borderId="19" xfId="1" applyFont="1" applyBorder="1"/>
    <xf numFmtId="0" fontId="18" fillId="0" borderId="18" xfId="1" applyBorder="1"/>
    <xf numFmtId="0" fontId="22" fillId="5" borderId="17" xfId="1" applyFont="1" applyFill="1" applyBorder="1" applyAlignment="1">
      <alignment horizontal="center"/>
    </xf>
    <xf numFmtId="0" fontId="28" fillId="5" borderId="18" xfId="1" applyFont="1" applyFill="1" applyBorder="1"/>
    <xf numFmtId="0" fontId="28" fillId="5" borderId="19" xfId="1" applyFont="1" applyFill="1" applyBorder="1"/>
    <xf numFmtId="0" fontId="22" fillId="0" borderId="22" xfId="1" applyFont="1" applyBorder="1"/>
    <xf numFmtId="0" fontId="18" fillId="0" borderId="22" xfId="1" applyBorder="1"/>
    <xf numFmtId="0" fontId="22" fillId="0" borderId="26" xfId="1" applyFont="1" applyBorder="1"/>
    <xf numFmtId="0" fontId="28" fillId="0" borderId="27" xfId="1" applyFont="1" applyBorder="1"/>
    <xf numFmtId="0" fontId="28" fillId="0" borderId="28" xfId="1" applyFont="1" applyBorder="1"/>
    <xf numFmtId="0" fontId="28" fillId="0" borderId="22" xfId="1" applyFont="1" applyBorder="1" applyAlignment="1">
      <alignment vertical="center" wrapText="1"/>
    </xf>
    <xf numFmtId="0" fontId="22" fillId="5" borderId="29" xfId="1" applyFont="1" applyFill="1" applyBorder="1" applyAlignment="1">
      <alignment horizontal="center"/>
    </xf>
    <xf numFmtId="0" fontId="24" fillId="0" borderId="30" xfId="1" applyFont="1" applyBorder="1"/>
    <xf numFmtId="0" fontId="24" fillId="0" borderId="31" xfId="1" applyFont="1" applyBorder="1"/>
    <xf numFmtId="49" fontId="25" fillId="0" borderId="32" xfId="1" applyNumberFormat="1" applyFont="1" applyBorder="1"/>
    <xf numFmtId="0" fontId="25" fillId="0" borderId="33" xfId="1" applyFont="1" applyBorder="1" applyAlignment="1">
      <alignment horizontal="left"/>
    </xf>
    <xf numFmtId="0" fontId="25" fillId="0" borderId="34" xfId="1" applyFont="1" applyBorder="1" applyAlignment="1">
      <alignment horizontal="left"/>
    </xf>
    <xf numFmtId="0" fontId="25" fillId="0" borderId="35" xfId="1" applyFont="1" applyBorder="1" applyAlignment="1">
      <alignment horizontal="left"/>
    </xf>
    <xf numFmtId="4" fontId="28" fillId="0" borderId="22" xfId="1" applyNumberFormat="1" applyFont="1" applyBorder="1"/>
    <xf numFmtId="4" fontId="11" fillId="0" borderId="24" xfId="1" applyNumberFormat="1" applyFont="1" applyBorder="1"/>
    <xf numFmtId="4" fontId="28" fillId="0" borderId="24" xfId="1" applyNumberFormat="1" applyFont="1" applyBorder="1"/>
    <xf numFmtId="4" fontId="28" fillId="0" borderId="25" xfId="1" applyNumberFormat="1" applyFont="1" applyBorder="1"/>
    <xf numFmtId="4" fontId="10" fillId="0" borderId="24" xfId="1" applyNumberFormat="1" applyFont="1" applyBorder="1"/>
    <xf numFmtId="4" fontId="11" fillId="0" borderId="27" xfId="1" applyNumberFormat="1" applyFont="1" applyBorder="1"/>
    <xf numFmtId="0" fontId="12" fillId="0" borderId="6" xfId="0" applyFont="1" applyBorder="1" applyAlignment="1">
      <alignment horizontal="center"/>
    </xf>
    <xf numFmtId="0" fontId="12" fillId="0" borderId="6" xfId="0" applyFont="1" applyBorder="1" applyAlignment="1">
      <alignment horizontal="left"/>
    </xf>
    <xf numFmtId="0" fontId="25" fillId="0" borderId="17" xfId="1" applyFont="1" applyBorder="1" applyAlignment="1">
      <alignment horizontal="left" wrapText="1"/>
    </xf>
    <xf numFmtId="0" fontId="25" fillId="0" borderId="18" xfId="1" applyFont="1" applyBorder="1" applyAlignment="1">
      <alignment horizontal="left" wrapText="1"/>
    </xf>
    <xf numFmtId="0" fontId="25" fillId="0" borderId="19" xfId="1" applyFont="1" applyBorder="1" applyAlignment="1">
      <alignment horizontal="left" wrapText="1"/>
    </xf>
    <xf numFmtId="0" fontId="12" fillId="0" borderId="21" xfId="1" applyFont="1" applyBorder="1" applyAlignment="1">
      <alignment horizontal="center"/>
    </xf>
    <xf numFmtId="0" fontId="12" fillId="0" borderId="21" xfId="1" applyFont="1" applyBorder="1"/>
    <xf numFmtId="0" fontId="13" fillId="0" borderId="22" xfId="1" applyFont="1" applyBorder="1"/>
    <xf numFmtId="0" fontId="12" fillId="0" borderId="22" xfId="1" applyFont="1" applyBorder="1" applyAlignment="1">
      <alignment horizontal="center"/>
    </xf>
    <xf numFmtId="2" fontId="28" fillId="0" borderId="24" xfId="1" applyNumberFormat="1" applyFont="1" applyBorder="1"/>
    <xf numFmtId="2" fontId="28" fillId="0" borderId="25" xfId="1" applyNumberFormat="1" applyFont="1" applyBorder="1"/>
    <xf numFmtId="4" fontId="12" fillId="0" borderId="21" xfId="1" applyNumberFormat="1" applyFont="1" applyBorder="1"/>
    <xf numFmtId="4" fontId="12" fillId="0" borderId="22" xfId="1" applyNumberFormat="1" applyFont="1" applyBorder="1"/>
    <xf numFmtId="4" fontId="28" fillId="0" borderId="27" xfId="1" applyNumberFormat="1" applyFont="1" applyBorder="1"/>
    <xf numFmtId="4" fontId="28" fillId="0" borderId="36" xfId="1" applyNumberFormat="1" applyFont="1" applyBorder="1"/>
    <xf numFmtId="0" fontId="22" fillId="0" borderId="37" xfId="1" applyFont="1" applyBorder="1"/>
    <xf numFmtId="0" fontId="28" fillId="0" borderId="38" xfId="1" applyFont="1" applyBorder="1"/>
    <xf numFmtId="4" fontId="28" fillId="0" borderId="38" xfId="1" applyNumberFormat="1" applyFont="1" applyBorder="1"/>
    <xf numFmtId="4" fontId="28" fillId="0" borderId="39" xfId="1" applyNumberFormat="1" applyFont="1" applyBorder="1"/>
    <xf numFmtId="0" fontId="23" fillId="0" borderId="40" xfId="1" applyFont="1" applyBorder="1"/>
    <xf numFmtId="0" fontId="28" fillId="0" borderId="41" xfId="1" applyFont="1" applyBorder="1"/>
    <xf numFmtId="4" fontId="10" fillId="0" borderId="41" xfId="1" applyNumberFormat="1" applyFont="1" applyBorder="1"/>
    <xf numFmtId="4" fontId="10" fillId="0" borderId="42" xfId="1" applyNumberFormat="1" applyFont="1" applyBorder="1"/>
    <xf numFmtId="0" fontId="28" fillId="0" borderId="36" xfId="1" applyFont="1" applyBorder="1"/>
    <xf numFmtId="1" fontId="28" fillId="0" borderId="22" xfId="1" applyNumberFormat="1" applyFont="1" applyBorder="1" applyAlignment="1">
      <alignment horizontal="center" vertical="center"/>
    </xf>
    <xf numFmtId="0" fontId="22" fillId="5" borderId="19" xfId="1" applyFont="1" applyFill="1" applyBorder="1" applyAlignment="1">
      <alignment horizontal="center"/>
    </xf>
    <xf numFmtId="4" fontId="11" fillId="0" borderId="25" xfId="1" applyNumberFormat="1" applyFont="1" applyBorder="1"/>
    <xf numFmtId="4" fontId="10" fillId="0" borderId="27" xfId="1" applyNumberFormat="1" applyFont="1" applyBorder="1"/>
    <xf numFmtId="4" fontId="10" fillId="0" borderId="36" xfId="1" applyNumberFormat="1" applyFont="1" applyBorder="1"/>
    <xf numFmtId="0" fontId="28" fillId="0" borderId="7" xfId="1" applyFont="1" applyBorder="1" applyAlignment="1">
      <alignment horizontal="center" vertical="center" wrapText="1"/>
    </xf>
    <xf numFmtId="0" fontId="28" fillId="0" borderId="7" xfId="1" applyFont="1" applyBorder="1" applyAlignment="1">
      <alignment vertical="center" wrapText="1"/>
    </xf>
    <xf numFmtId="0" fontId="28" fillId="0" borderId="7" xfId="1" applyFont="1" applyBorder="1" applyAlignment="1">
      <alignment horizontal="center" vertical="center"/>
    </xf>
    <xf numFmtId="0" fontId="23" fillId="0" borderId="22" xfId="1" applyFont="1" applyBorder="1" applyAlignment="1">
      <alignment horizontal="center" vertical="center"/>
    </xf>
    <xf numFmtId="0" fontId="23" fillId="0" borderId="21" xfId="1" applyFont="1" applyBorder="1" applyAlignment="1">
      <alignment horizontal="center" vertical="center"/>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28" fillId="0" borderId="21" xfId="1" applyFont="1" applyBorder="1"/>
    <xf numFmtId="0" fontId="18" fillId="0" borderId="21" xfId="1" applyBorder="1"/>
    <xf numFmtId="4" fontId="18" fillId="0" borderId="21" xfId="1" applyNumberFormat="1" applyBorder="1"/>
    <xf numFmtId="4" fontId="28" fillId="0" borderId="21" xfId="1" applyNumberFormat="1" applyFont="1" applyBorder="1"/>
    <xf numFmtId="0" fontId="22" fillId="0" borderId="43" xfId="1" applyFont="1" applyBorder="1"/>
    <xf numFmtId="0" fontId="28" fillId="0" borderId="44" xfId="1" applyFont="1" applyBorder="1"/>
    <xf numFmtId="4" fontId="11" fillId="0" borderId="44" xfId="1" applyNumberFormat="1" applyFont="1" applyBorder="1"/>
    <xf numFmtId="4" fontId="11" fillId="0" borderId="45" xfId="1" applyNumberFormat="1" applyFont="1" applyBorder="1"/>
    <xf numFmtId="0" fontId="22" fillId="0" borderId="46" xfId="1" applyFont="1" applyBorder="1"/>
    <xf numFmtId="0" fontId="23" fillId="0" borderId="47" xfId="1" applyFont="1" applyBorder="1"/>
    <xf numFmtId="0" fontId="28" fillId="0" borderId="48" xfId="1" applyFont="1" applyBorder="1"/>
    <xf numFmtId="4" fontId="10" fillId="0" borderId="49" xfId="1" applyNumberFormat="1" applyFont="1" applyBorder="1"/>
    <xf numFmtId="4" fontId="10" fillId="0" borderId="50" xfId="1" applyNumberFormat="1" applyFont="1" applyBorder="1"/>
    <xf numFmtId="0" fontId="28" fillId="0" borderId="7" xfId="1" applyFont="1" applyBorder="1" applyAlignment="1">
      <alignment wrapText="1"/>
    </xf>
    <xf numFmtId="0" fontId="28" fillId="0" borderId="0" xfId="1" applyFont="1" applyAlignment="1">
      <alignment wrapText="1"/>
    </xf>
    <xf numFmtId="165" fontId="28" fillId="0" borderId="0" xfId="1" applyNumberFormat="1" applyFont="1"/>
    <xf numFmtId="0" fontId="31" fillId="0" borderId="0" xfId="1" applyFont="1"/>
    <xf numFmtId="2" fontId="28" fillId="0" borderId="22" xfId="1" applyNumberFormat="1" applyFont="1" applyBorder="1"/>
    <xf numFmtId="2" fontId="11" fillId="0" borderId="24" xfId="1" applyNumberFormat="1" applyFont="1" applyBorder="1"/>
    <xf numFmtId="2" fontId="10" fillId="0" borderId="24" xfId="1" applyNumberFormat="1" applyFont="1" applyBorder="1"/>
    <xf numFmtId="0" fontId="28" fillId="0" borderId="22" xfId="1" applyFont="1" applyBorder="1" applyAlignment="1">
      <alignment horizontal="center"/>
    </xf>
    <xf numFmtId="0" fontId="28" fillId="0" borderId="22" xfId="1" applyFont="1" applyBorder="1" applyAlignment="1">
      <alignment horizontal="left"/>
    </xf>
    <xf numFmtId="2" fontId="18" fillId="0" borderId="19" xfId="1" applyNumberFormat="1" applyBorder="1"/>
    <xf numFmtId="0" fontId="28" fillId="0" borderId="21" xfId="1" applyFont="1" applyBorder="1" applyAlignment="1">
      <alignment horizontal="center"/>
    </xf>
    <xf numFmtId="0" fontId="12" fillId="0" borderId="21" xfId="1" applyFont="1" applyBorder="1" applyAlignment="1">
      <alignment horizontal="left"/>
    </xf>
    <xf numFmtId="4" fontId="12" fillId="0" borderId="21" xfId="1" applyNumberFormat="1" applyFont="1" applyBorder="1" applyAlignment="1">
      <alignment horizontal="right"/>
    </xf>
    <xf numFmtId="0" fontId="12" fillId="0" borderId="22" xfId="1" applyFont="1" applyBorder="1" applyAlignment="1">
      <alignment horizontal="left"/>
    </xf>
    <xf numFmtId="4" fontId="12" fillId="0" borderId="22" xfId="1" applyNumberFormat="1" applyFont="1" applyBorder="1" applyAlignment="1">
      <alignment horizontal="right"/>
    </xf>
    <xf numFmtId="0" fontId="12" fillId="0" borderId="7" xfId="1" applyFont="1" applyBorder="1" applyAlignment="1">
      <alignment horizontal="center" vertical="center" wrapText="1"/>
    </xf>
    <xf numFmtId="0" fontId="12" fillId="0" borderId="7" xfId="1" applyFont="1" applyBorder="1" applyAlignment="1">
      <alignment horizontal="center" vertical="center"/>
    </xf>
    <xf numFmtId="0" fontId="12" fillId="0" borderId="7" xfId="0" applyFont="1" applyBorder="1" applyAlignment="1">
      <alignment wrapText="1"/>
    </xf>
    <xf numFmtId="9" fontId="12" fillId="0" borderId="7" xfId="2" applyFont="1" applyBorder="1" applyAlignment="1">
      <alignment horizontal="center" vertical="center"/>
    </xf>
    <xf numFmtId="0" fontId="12" fillId="0" borderId="51" xfId="0" applyFont="1" applyBorder="1" applyAlignment="1">
      <alignment horizontal="center" vertical="center"/>
    </xf>
    <xf numFmtId="49" fontId="12" fillId="0" borderId="51" xfId="0" applyNumberFormat="1" applyFont="1" applyBorder="1" applyAlignment="1">
      <alignment horizontal="center" vertical="center"/>
    </xf>
    <xf numFmtId="1" fontId="12" fillId="0" borderId="7" xfId="0" applyNumberFormat="1" applyFont="1" applyBorder="1" applyAlignment="1">
      <alignment horizontal="center" vertical="center" wrapText="1"/>
    </xf>
    <xf numFmtId="0" fontId="12" fillId="0" borderId="7" xfId="0" applyFont="1" applyBorder="1" applyAlignment="1">
      <alignment horizontal="left" vertical="center" wrapText="1"/>
    </xf>
    <xf numFmtId="49" fontId="12" fillId="0" borderId="7" xfId="0" applyNumberFormat="1" applyFont="1" applyBorder="1" applyAlignment="1">
      <alignment horizontal="center" vertical="center" wrapText="1"/>
    </xf>
    <xf numFmtId="9" fontId="12" fillId="0" borderId="7" xfId="2" applyFont="1" applyBorder="1" applyAlignment="1">
      <alignment horizontal="center" vertical="center" wrapText="1"/>
    </xf>
    <xf numFmtId="1" fontId="12" fillId="0" borderId="7" xfId="2" applyNumberFormat="1" applyFont="1" applyBorder="1" applyAlignment="1">
      <alignment horizontal="center" vertical="center" wrapText="1"/>
    </xf>
    <xf numFmtId="0" fontId="12" fillId="0" borderId="7" xfId="0" applyFont="1" applyBorder="1" applyAlignment="1">
      <alignment vertical="top" wrapText="1"/>
    </xf>
    <xf numFmtId="0" fontId="12" fillId="0" borderId="0" xfId="0" applyFont="1" applyAlignment="1">
      <alignment vertical="top" wrapText="1"/>
    </xf>
    <xf numFmtId="0" fontId="12" fillId="0" borderId="0" xfId="0" applyFont="1" applyAlignment="1">
      <alignment horizontal="center" vertical="center"/>
    </xf>
    <xf numFmtId="1" fontId="12" fillId="0" borderId="0" xfId="0" applyNumberFormat="1" applyFont="1" applyAlignment="1">
      <alignment horizontal="center" vertical="center"/>
    </xf>
    <xf numFmtId="0" fontId="23" fillId="0" borderId="7" xfId="1" applyFont="1" applyBorder="1" applyAlignment="1">
      <alignment horizontal="center" vertical="center"/>
    </xf>
    <xf numFmtId="0" fontId="23" fillId="0" borderId="7" xfId="1" applyFont="1" applyBorder="1" applyAlignment="1">
      <alignment horizontal="center" wrapText="1"/>
    </xf>
    <xf numFmtId="0" fontId="11" fillId="0" borderId="0" xfId="0" applyFont="1" applyAlignment="1">
      <alignment horizontal="center"/>
    </xf>
    <xf numFmtId="0" fontId="11" fillId="0" borderId="0" xfId="0" applyFont="1"/>
    <xf numFmtId="0" fontId="11" fillId="3" borderId="2" xfId="0" applyFont="1" applyFill="1" applyBorder="1"/>
    <xf numFmtId="0" fontId="10" fillId="0" borderId="0" xfId="0" applyFont="1"/>
    <xf numFmtId="16" fontId="14" fillId="0" borderId="2" xfId="0" applyNumberFormat="1" applyFont="1" applyBorder="1"/>
    <xf numFmtId="0" fontId="33" fillId="3" borderId="5" xfId="0" applyFont="1" applyFill="1" applyBorder="1"/>
    <xf numFmtId="0" fontId="33" fillId="3" borderId="3" xfId="0" applyFont="1" applyFill="1" applyBorder="1"/>
    <xf numFmtId="0" fontId="33" fillId="3" borderId="4" xfId="0" applyFont="1" applyFill="1" applyBorder="1"/>
    <xf numFmtId="0" fontId="8" fillId="2" borderId="0" xfId="0" applyFont="1" applyFill="1" applyAlignment="1">
      <alignment horizontal="center"/>
    </xf>
    <xf numFmtId="0" fontId="11" fillId="6" borderId="8" xfId="0" applyFont="1" applyFill="1" applyBorder="1"/>
    <xf numFmtId="0" fontId="12" fillId="6" borderId="9" xfId="0" applyFont="1" applyFill="1" applyBorder="1"/>
    <xf numFmtId="4" fontId="12" fillId="6" borderId="9" xfId="0" applyNumberFormat="1" applyFont="1" applyFill="1" applyBorder="1"/>
    <xf numFmtId="4" fontId="12" fillId="0" borderId="6" xfId="0" applyNumberFormat="1" applyFont="1" applyBorder="1"/>
    <xf numFmtId="0" fontId="12" fillId="0" borderId="6" xfId="0" applyFont="1" applyBorder="1"/>
    <xf numFmtId="0" fontId="12" fillId="6" borderId="10" xfId="0" applyFont="1" applyFill="1" applyBorder="1"/>
    <xf numFmtId="0" fontId="12" fillId="0" borderId="51" xfId="0" applyFont="1" applyBorder="1"/>
    <xf numFmtId="0" fontId="10" fillId="6" borderId="8" xfId="0" applyFont="1" applyFill="1" applyBorder="1"/>
    <xf numFmtId="4" fontId="12" fillId="6" borderId="10" xfId="0" applyNumberFormat="1" applyFont="1" applyFill="1" applyBorder="1"/>
    <xf numFmtId="0" fontId="8" fillId="0" borderId="0" xfId="0" applyFont="1" applyAlignment="1">
      <alignment horizontal="center"/>
    </xf>
    <xf numFmtId="0" fontId="7" fillId="0" borderId="2" xfId="0" applyFont="1" applyBorder="1" applyAlignment="1">
      <alignment horizontal="left" vertical="center" wrapText="1"/>
    </xf>
    <xf numFmtId="9" fontId="12" fillId="0" borderId="7" xfId="0" applyNumberFormat="1" applyFont="1" applyBorder="1" applyAlignment="1">
      <alignment horizontal="center" vertical="center"/>
    </xf>
    <xf numFmtId="0" fontId="18" fillId="0" borderId="52" xfId="1" applyBorder="1"/>
    <xf numFmtId="0" fontId="18" fillId="0" borderId="53" xfId="1" applyBorder="1"/>
    <xf numFmtId="0" fontId="18" fillId="0" borderId="54" xfId="1" applyBorder="1"/>
    <xf numFmtId="0" fontId="32" fillId="0" borderId="22" xfId="1" applyFont="1" applyBorder="1" applyAlignment="1">
      <alignment horizontal="left" vertical="center" wrapText="1"/>
    </xf>
    <xf numFmtId="0" fontId="11" fillId="0" borderId="51" xfId="0" applyFont="1" applyBorder="1"/>
    <xf numFmtId="0" fontId="11" fillId="0" borderId="6" xfId="0" applyFont="1" applyBorder="1"/>
    <xf numFmtId="0" fontId="12" fillId="0" borderId="9" xfId="0" applyFont="1" applyBorder="1" applyAlignment="1">
      <alignment horizontal="center"/>
    </xf>
    <xf numFmtId="4" fontId="12" fillId="0" borderId="9" xfId="0" applyNumberFormat="1" applyFont="1" applyBorder="1"/>
    <xf numFmtId="4" fontId="12" fillId="0" borderId="10" xfId="0" applyNumberFormat="1" applyFont="1" applyBorder="1"/>
    <xf numFmtId="4" fontId="12" fillId="0" borderId="51" xfId="0" applyNumberFormat="1" applyFont="1" applyBorder="1"/>
    <xf numFmtId="0" fontId="7" fillId="0" borderId="7" xfId="0" applyFont="1" applyBorder="1" applyAlignment="1">
      <alignment horizontal="center" vertical="center" wrapText="1"/>
    </xf>
    <xf numFmtId="0" fontId="19" fillId="0" borderId="0" xfId="1" applyFont="1"/>
    <xf numFmtId="0" fontId="20" fillId="0" borderId="0" xfId="1" applyFont="1"/>
    <xf numFmtId="49" fontId="12" fillId="0" borderId="7" xfId="0" applyNumberFormat="1" applyFont="1" applyBorder="1" applyAlignment="1">
      <alignment horizontal="center" vertical="center"/>
    </xf>
    <xf numFmtId="0" fontId="22" fillId="0" borderId="7" xfId="1" applyFont="1" applyBorder="1"/>
    <xf numFmtId="0" fontId="28" fillId="0" borderId="7" xfId="1" applyFont="1" applyBorder="1"/>
    <xf numFmtId="4" fontId="28" fillId="0" borderId="7" xfId="1" applyNumberFormat="1" applyFont="1" applyBorder="1"/>
    <xf numFmtId="0" fontId="22" fillId="0" borderId="6" xfId="1" applyFont="1" applyBorder="1"/>
    <xf numFmtId="0" fontId="28" fillId="0" borderId="6" xfId="1" applyFont="1" applyBorder="1"/>
    <xf numFmtId="4" fontId="28" fillId="0" borderId="6" xfId="1" applyNumberFormat="1" applyFont="1" applyBorder="1"/>
    <xf numFmtId="0" fontId="23" fillId="0" borderId="26" xfId="1" applyFont="1" applyBorder="1"/>
    <xf numFmtId="0" fontId="22" fillId="0" borderId="40" xfId="1" applyFont="1" applyBorder="1"/>
    <xf numFmtId="0" fontId="28" fillId="0" borderId="51" xfId="1" applyFont="1" applyBorder="1"/>
    <xf numFmtId="4" fontId="28" fillId="0" borderId="51" xfId="1" applyNumberFormat="1" applyFont="1" applyBorder="1"/>
    <xf numFmtId="4" fontId="11" fillId="0" borderId="41" xfId="1" applyNumberFormat="1" applyFont="1" applyBorder="1"/>
    <xf numFmtId="4" fontId="11" fillId="0" borderId="42" xfId="1" applyNumberFormat="1" applyFont="1" applyBorder="1"/>
    <xf numFmtId="0" fontId="23" fillId="0" borderId="55" xfId="1" applyFont="1" applyBorder="1" applyAlignment="1">
      <alignment horizontal="center"/>
    </xf>
    <xf numFmtId="0" fontId="23" fillId="0" borderId="7" xfId="1" applyFont="1" applyBorder="1" applyAlignment="1">
      <alignment horizontal="center"/>
    </xf>
    <xf numFmtId="0" fontId="10" fillId="0" borderId="7" xfId="0" applyFont="1" applyBorder="1" applyAlignment="1">
      <alignment vertical="center" wrapText="1"/>
    </xf>
    <xf numFmtId="4" fontId="10" fillId="6" borderId="9" xfId="0" applyNumberFormat="1" applyFont="1" applyFill="1" applyBorder="1"/>
    <xf numFmtId="0" fontId="17" fillId="0" borderId="6" xfId="0" applyFont="1" applyBorder="1"/>
    <xf numFmtId="49" fontId="0" fillId="0" borderId="3" xfId="0" applyNumberFormat="1" applyBorder="1"/>
    <xf numFmtId="0" fontId="10" fillId="3" borderId="4" xfId="0" applyFont="1" applyFill="1" applyBorder="1" applyAlignment="1">
      <alignment wrapText="1"/>
    </xf>
    <xf numFmtId="49" fontId="0" fillId="0" borderId="56" xfId="0" applyNumberFormat="1" applyBorder="1"/>
    <xf numFmtId="0" fontId="0" fillId="2" borderId="0" xfId="0" applyFill="1"/>
    <xf numFmtId="0" fontId="10" fillId="3" borderId="3" xfId="0" applyFont="1" applyFill="1" applyBorder="1" applyAlignment="1">
      <alignment wrapText="1"/>
    </xf>
    <xf numFmtId="0" fontId="5" fillId="0" borderId="0" xfId="0" applyFont="1" applyAlignment="1">
      <alignment wrapText="1"/>
    </xf>
    <xf numFmtId="0" fontId="10" fillId="3" borderId="5" xfId="0" applyFont="1" applyFill="1" applyBorder="1" applyAlignment="1">
      <alignment wrapText="1"/>
    </xf>
    <xf numFmtId="0" fontId="4" fillId="0" borderId="0" xfId="0" applyFont="1" applyAlignment="1">
      <alignment wrapText="1"/>
    </xf>
    <xf numFmtId="0" fontId="45" fillId="7" borderId="0" xfId="0" applyFont="1" applyFill="1"/>
    <xf numFmtId="0" fontId="46" fillId="7" borderId="0" xfId="0" applyFont="1" applyFill="1"/>
    <xf numFmtId="0" fontId="47" fillId="0" borderId="0" xfId="0" applyFont="1"/>
    <xf numFmtId="0" fontId="48" fillId="8" borderId="150" xfId="0" applyFont="1" applyFill="1" applyBorder="1" applyAlignment="1">
      <alignment horizontal="center"/>
    </xf>
    <xf numFmtId="0" fontId="49" fillId="8" borderId="150" xfId="0" applyFont="1" applyFill="1" applyBorder="1"/>
    <xf numFmtId="0" fontId="50" fillId="0" borderId="150" xfId="0" applyFont="1" applyBorder="1"/>
    <xf numFmtId="0" fontId="49" fillId="8" borderId="151" xfId="0" applyFont="1" applyFill="1" applyBorder="1"/>
    <xf numFmtId="49" fontId="51" fillId="0" borderId="150" xfId="0" applyNumberFormat="1" applyFont="1" applyBorder="1"/>
    <xf numFmtId="0" fontId="51" fillId="0" borderId="152" xfId="0" applyFont="1" applyBorder="1" applyAlignment="1">
      <alignment horizontal="left"/>
    </xf>
    <xf numFmtId="0" fontId="51" fillId="0" borderId="153" xfId="0" applyFont="1" applyBorder="1" applyAlignment="1">
      <alignment horizontal="left"/>
    </xf>
    <xf numFmtId="0" fontId="51" fillId="0" borderId="154" xfId="0" applyFont="1" applyBorder="1" applyAlignment="1">
      <alignment horizontal="left"/>
    </xf>
    <xf numFmtId="0" fontId="52" fillId="0" borderId="0" xfId="0" applyFont="1"/>
    <xf numFmtId="0" fontId="49" fillId="8" borderId="155" xfId="0" applyFont="1" applyFill="1" applyBorder="1"/>
    <xf numFmtId="0" fontId="53" fillId="0" borderId="0" xfId="0" applyFont="1"/>
    <xf numFmtId="0" fontId="49" fillId="8" borderId="155" xfId="0" applyFont="1" applyFill="1" applyBorder="1" applyAlignment="1">
      <alignment horizontal="center"/>
    </xf>
    <xf numFmtId="0" fontId="49" fillId="0" borderId="155" xfId="0" applyFont="1" applyBorder="1" applyAlignment="1">
      <alignment horizontal="center"/>
    </xf>
    <xf numFmtId="0" fontId="54" fillId="0" borderId="152" xfId="0" applyFont="1" applyBorder="1"/>
    <xf numFmtId="0" fontId="54" fillId="0" borderId="7" xfId="0" applyFont="1" applyBorder="1"/>
    <xf numFmtId="4" fontId="54" fillId="0" borderId="7" xfId="0" applyNumberFormat="1" applyFont="1" applyBorder="1" applyAlignment="1">
      <alignment horizontal="right"/>
    </xf>
    <xf numFmtId="0" fontId="54" fillId="0" borderId="156" xfId="0" applyFont="1" applyBorder="1"/>
    <xf numFmtId="0" fontId="54" fillId="0" borderId="0" xfId="0" applyFont="1"/>
    <xf numFmtId="0" fontId="48" fillId="0" borderId="150" xfId="0" applyFont="1" applyBorder="1"/>
    <xf numFmtId="0" fontId="54" fillId="0" borderId="151" xfId="0" applyFont="1" applyBorder="1"/>
    <xf numFmtId="0" fontId="54" fillId="0" borderId="150" xfId="0" applyFont="1" applyBorder="1"/>
    <xf numFmtId="4" fontId="54" fillId="0" borderId="150" xfId="0" applyNumberFormat="1" applyFont="1" applyBorder="1" applyAlignment="1">
      <alignment horizontal="right"/>
    </xf>
    <xf numFmtId="0" fontId="49" fillId="0" borderId="150" xfId="0" applyFont="1" applyBorder="1"/>
    <xf numFmtId="0" fontId="50" fillId="0" borderId="0" xfId="0" applyFont="1"/>
    <xf numFmtId="0" fontId="55" fillId="0" borderId="0" xfId="0" applyFont="1"/>
    <xf numFmtId="0" fontId="56" fillId="0" borderId="150" xfId="0" applyFont="1" applyBorder="1" applyAlignment="1">
      <alignment horizontal="left" vertical="center" wrapText="1"/>
    </xf>
    <xf numFmtId="0" fontId="50" fillId="0" borderId="152" xfId="0" applyFont="1" applyBorder="1"/>
    <xf numFmtId="0" fontId="50" fillId="0" borderId="153" xfId="0" applyFont="1" applyBorder="1"/>
    <xf numFmtId="0" fontId="52" fillId="0" borderId="152" xfId="0" applyFont="1" applyBorder="1"/>
    <xf numFmtId="0" fontId="52" fillId="0" borderId="153" xfId="0" applyFont="1" applyBorder="1"/>
    <xf numFmtId="0" fontId="54" fillId="0" borderId="7" xfId="0" applyFont="1" applyBorder="1" applyAlignment="1">
      <alignment vertical="center" wrapText="1"/>
    </xf>
    <xf numFmtId="0" fontId="54" fillId="0" borderId="7" xfId="0" applyFont="1" applyBorder="1" applyAlignment="1">
      <alignment horizontal="center" vertical="center"/>
    </xf>
    <xf numFmtId="0" fontId="54" fillId="0" borderId="155" xfId="0" applyFont="1" applyBorder="1"/>
    <xf numFmtId="0" fontId="48" fillId="0" borderId="151" xfId="0" applyFont="1" applyBorder="1"/>
    <xf numFmtId="0" fontId="54" fillId="0" borderId="157" xfId="0" applyFont="1" applyBorder="1"/>
    <xf numFmtId="0" fontId="49" fillId="0" borderId="7" xfId="0" applyFont="1" applyBorder="1" applyAlignment="1">
      <alignment horizontal="center" vertical="center" wrapText="1"/>
    </xf>
    <xf numFmtId="0" fontId="49" fillId="8" borderId="155" xfId="0" applyFont="1" applyFill="1" applyBorder="1" applyAlignment="1">
      <alignment horizontal="center" vertical="center"/>
    </xf>
    <xf numFmtId="0" fontId="49" fillId="0" borderId="155" xfId="0" applyFont="1" applyBorder="1" applyAlignment="1">
      <alignment horizontal="center" vertical="center"/>
    </xf>
    <xf numFmtId="0" fontId="49" fillId="0" borderId="155" xfId="0" applyFont="1" applyBorder="1" applyAlignment="1">
      <alignment horizontal="center" vertical="center" wrapText="1"/>
    </xf>
    <xf numFmtId="10" fontId="12" fillId="0" borderId="7" xfId="0" applyNumberFormat="1" applyFont="1" applyBorder="1" applyAlignment="1">
      <alignment horizontal="center" vertical="center"/>
    </xf>
    <xf numFmtId="0" fontId="10" fillId="3" borderId="7" xfId="0" applyFont="1" applyFill="1" applyBorder="1" applyAlignment="1">
      <alignment horizontal="center"/>
    </xf>
    <xf numFmtId="0" fontId="12" fillId="0" borderId="7" xfId="0" applyFont="1" applyBorder="1" applyAlignment="1">
      <alignment horizontal="left"/>
    </xf>
    <xf numFmtId="1" fontId="12" fillId="0" borderId="7" xfId="2" applyNumberFormat="1" applyFont="1" applyBorder="1" applyAlignment="1">
      <alignment horizontal="center" vertical="center"/>
    </xf>
    <xf numFmtId="0" fontId="12" fillId="0" borderId="6" xfId="0" applyFont="1" applyBorder="1" applyAlignment="1">
      <alignment horizontal="right"/>
    </xf>
    <xf numFmtId="4" fontId="12" fillId="0" borderId="7" xfId="0" applyNumberFormat="1" applyFont="1" applyBorder="1" applyAlignment="1">
      <alignment horizontal="right"/>
    </xf>
    <xf numFmtId="0" fontId="22" fillId="0" borderId="21" xfId="1" applyFont="1" applyBorder="1"/>
    <xf numFmtId="0" fontId="22" fillId="0" borderId="63" xfId="1" applyFont="1" applyBorder="1"/>
    <xf numFmtId="0" fontId="28" fillId="0" borderId="64" xfId="1" applyFont="1" applyBorder="1"/>
    <xf numFmtId="0" fontId="22" fillId="0" borderId="65" xfId="1" applyFont="1" applyBorder="1"/>
    <xf numFmtId="0" fontId="23" fillId="0" borderId="66" xfId="1" applyFont="1" applyBorder="1"/>
    <xf numFmtId="0" fontId="28" fillId="0" borderId="67" xfId="1" applyFont="1" applyBorder="1"/>
    <xf numFmtId="4" fontId="10" fillId="0" borderId="68" xfId="1" applyNumberFormat="1" applyFont="1" applyBorder="1"/>
    <xf numFmtId="4" fontId="10" fillId="0" borderId="69" xfId="1" applyNumberFormat="1" applyFont="1" applyBorder="1"/>
    <xf numFmtId="0" fontId="28" fillId="0" borderId="60" xfId="1" applyFont="1" applyBorder="1" applyAlignment="1">
      <alignment wrapText="1"/>
    </xf>
    <xf numFmtId="0" fontId="28" fillId="0" borderId="7" xfId="0" applyFont="1" applyBorder="1" applyAlignment="1">
      <alignment vertical="center" wrapText="1"/>
    </xf>
    <xf numFmtId="0" fontId="28" fillId="0" borderId="7" xfId="0" applyFont="1" applyBorder="1" applyAlignment="1">
      <alignment horizontal="center" vertical="center" wrapText="1"/>
    </xf>
    <xf numFmtId="4" fontId="11" fillId="0" borderId="14" xfId="0" applyNumberFormat="1" applyFont="1" applyBorder="1"/>
    <xf numFmtId="4" fontId="12" fillId="0" borderId="70" xfId="0" applyNumberFormat="1" applyFont="1" applyBorder="1"/>
    <xf numFmtId="4" fontId="11" fillId="0" borderId="11" xfId="0" applyNumberFormat="1" applyFont="1" applyBorder="1"/>
    <xf numFmtId="0" fontId="10" fillId="0" borderId="0" xfId="0" applyFont="1" applyAlignment="1">
      <alignment horizontal="center"/>
    </xf>
    <xf numFmtId="4" fontId="10" fillId="0" borderId="0" xfId="0" applyNumberFormat="1" applyFont="1"/>
    <xf numFmtId="0" fontId="34" fillId="0" borderId="0" xfId="0" applyFont="1"/>
    <xf numFmtId="4" fontId="34" fillId="0" borderId="0" xfId="0" applyNumberFormat="1" applyFont="1"/>
    <xf numFmtId="4" fontId="12" fillId="0" borderId="0" xfId="0" applyNumberFormat="1" applyFont="1"/>
    <xf numFmtId="0" fontId="10" fillId="0" borderId="0" xfId="0" applyFont="1" applyAlignment="1">
      <alignment horizontal="center" wrapText="1"/>
    </xf>
    <xf numFmtId="0" fontId="0" fillId="0" borderId="0" xfId="0" applyAlignment="1">
      <alignment wrapText="1"/>
    </xf>
    <xf numFmtId="0" fontId="0" fillId="0" borderId="0" xfId="0" applyAlignment="1">
      <alignment horizontal="center"/>
    </xf>
    <xf numFmtId="49" fontId="12" fillId="0" borderId="0" xfId="0" applyNumberFormat="1" applyFont="1" applyAlignment="1">
      <alignment vertical="top"/>
    </xf>
    <xf numFmtId="0" fontId="12" fillId="0" borderId="0" xfId="0" applyFont="1" applyAlignment="1">
      <alignment vertical="center" wrapText="1"/>
    </xf>
    <xf numFmtId="0" fontId="0" fillId="0" borderId="0" xfId="0" applyAlignment="1">
      <alignment vertical="center" wrapText="1"/>
    </xf>
    <xf numFmtId="9" fontId="0" fillId="0" borderId="0" xfId="0" applyNumberFormat="1"/>
    <xf numFmtId="9" fontId="12" fillId="0" borderId="0" xfId="0" applyNumberFormat="1" applyFont="1" applyAlignment="1" applyProtection="1">
      <alignment wrapText="1"/>
      <protection locked="0"/>
    </xf>
    <xf numFmtId="0" fontId="12" fillId="0" borderId="0" xfId="0" applyFont="1" applyAlignment="1">
      <alignment wrapText="1"/>
    </xf>
    <xf numFmtId="0" fontId="7" fillId="0" borderId="0" xfId="0" applyFont="1" applyAlignment="1">
      <alignment vertical="center" wrapText="1"/>
    </xf>
    <xf numFmtId="0" fontId="39" fillId="0" borderId="2" xfId="0" applyFont="1" applyBorder="1" applyAlignment="1">
      <alignment horizontal="left" vertical="center" wrapText="1"/>
    </xf>
    <xf numFmtId="0" fontId="10" fillId="0" borderId="7" xfId="0" applyFont="1" applyBorder="1" applyAlignment="1">
      <alignment vertical="center"/>
    </xf>
    <xf numFmtId="0" fontId="10" fillId="0" borderId="71" xfId="0" applyFont="1" applyBorder="1"/>
    <xf numFmtId="0" fontId="12" fillId="0" borderId="72" xfId="0" applyFont="1" applyBorder="1"/>
    <xf numFmtId="4" fontId="10" fillId="0" borderId="72" xfId="0" applyNumberFormat="1" applyFont="1" applyBorder="1"/>
    <xf numFmtId="0" fontId="10" fillId="3" borderId="73" xfId="0" applyFont="1" applyFill="1" applyBorder="1" applyAlignment="1">
      <alignment horizontal="center"/>
    </xf>
    <xf numFmtId="0" fontId="10" fillId="0" borderId="74" xfId="0" applyFont="1" applyBorder="1" applyAlignment="1">
      <alignment horizontal="center"/>
    </xf>
    <xf numFmtId="0" fontId="10" fillId="0" borderId="75" xfId="0" applyFont="1" applyBorder="1" applyAlignment="1">
      <alignment horizontal="center"/>
    </xf>
    <xf numFmtId="0" fontId="10" fillId="0" borderId="76" xfId="0" applyFont="1" applyBorder="1"/>
    <xf numFmtId="4" fontId="12" fillId="0" borderId="77" xfId="0" applyNumberFormat="1" applyFont="1" applyBorder="1"/>
    <xf numFmtId="49" fontId="12" fillId="0" borderId="78" xfId="0" applyNumberFormat="1" applyFont="1" applyBorder="1" applyAlignment="1">
      <alignment horizontal="center" vertical="center"/>
    </xf>
    <xf numFmtId="4" fontId="49" fillId="0" borderId="150" xfId="0" applyNumberFormat="1" applyFont="1" applyBorder="1" applyAlignment="1">
      <alignment horizontal="right"/>
    </xf>
    <xf numFmtId="4" fontId="48" fillId="0" borderId="151" xfId="0" applyNumberFormat="1" applyFont="1" applyBorder="1" applyAlignment="1">
      <alignment horizontal="right"/>
    </xf>
    <xf numFmtId="0" fontId="57" fillId="0" borderId="150" xfId="0" applyFont="1" applyBorder="1" applyAlignment="1">
      <alignment horizontal="left" vertical="center" wrapText="1"/>
    </xf>
    <xf numFmtId="10" fontId="12" fillId="0" borderId="7" xfId="0" applyNumberFormat="1" applyFont="1" applyBorder="1" applyAlignment="1">
      <alignment horizontal="center" vertical="center" wrapText="1"/>
    </xf>
    <xf numFmtId="49" fontId="10" fillId="0" borderId="6" xfId="0" applyNumberFormat="1" applyFont="1" applyBorder="1" applyAlignment="1">
      <alignment horizontal="center"/>
    </xf>
    <xf numFmtId="0" fontId="34" fillId="0" borderId="6" xfId="0" applyFont="1" applyBorder="1" applyAlignment="1">
      <alignment horizontal="center"/>
    </xf>
    <xf numFmtId="0" fontId="34" fillId="0" borderId="6" xfId="0" applyFont="1" applyBorder="1" applyAlignment="1">
      <alignment horizontal="left"/>
    </xf>
    <xf numFmtId="4" fontId="34" fillId="0" borderId="7" xfId="0" applyNumberFormat="1" applyFont="1" applyBorder="1"/>
    <xf numFmtId="0" fontId="18" fillId="0" borderId="2" xfId="1" applyBorder="1"/>
    <xf numFmtId="0" fontId="18" fillId="0" borderId="1" xfId="1" applyBorder="1"/>
    <xf numFmtId="0" fontId="18" fillId="0" borderId="13" xfId="1" applyBorder="1"/>
    <xf numFmtId="0" fontId="13" fillId="0" borderId="0" xfId="0" applyFont="1" applyAlignment="1">
      <alignment horizontal="center" vertical="center"/>
    </xf>
    <xf numFmtId="0" fontId="30" fillId="0" borderId="79" xfId="1" applyFont="1" applyBorder="1" applyAlignment="1">
      <alignment horizontal="left" vertical="center" wrapText="1"/>
    </xf>
    <xf numFmtId="0" fontId="18" fillId="0" borderId="80" xfId="1" applyBorder="1"/>
    <xf numFmtId="0" fontId="18" fillId="0" borderId="34" xfId="1" applyBorder="1"/>
    <xf numFmtId="0" fontId="18" fillId="0" borderId="35" xfId="1" applyBorder="1"/>
    <xf numFmtId="0" fontId="12" fillId="0" borderId="74" xfId="0" applyFont="1" applyBorder="1"/>
    <xf numFmtId="16" fontId="10" fillId="0" borderId="7" xfId="0" applyNumberFormat="1" applyFont="1" applyBorder="1" applyAlignment="1">
      <alignment horizontal="center" vertical="center"/>
    </xf>
    <xf numFmtId="0" fontId="34" fillId="0" borderId="7" xfId="0" applyFont="1" applyBorder="1" applyAlignment="1">
      <alignment horizontal="left" vertical="center" wrapText="1"/>
    </xf>
    <xf numFmtId="0" fontId="12" fillId="0" borderId="7" xfId="1" applyFont="1" applyBorder="1" applyAlignment="1">
      <alignment horizontal="left" vertical="center" wrapText="1"/>
    </xf>
    <xf numFmtId="0" fontId="18" fillId="0" borderId="0" xfId="0" applyFont="1"/>
    <xf numFmtId="0" fontId="28" fillId="0" borderId="81" xfId="1" applyFont="1" applyBorder="1"/>
    <xf numFmtId="4" fontId="28" fillId="0" borderId="81" xfId="1" applyNumberFormat="1" applyFont="1" applyBorder="1"/>
    <xf numFmtId="0" fontId="28" fillId="0" borderId="7" xfId="0" applyFont="1" applyBorder="1" applyAlignment="1">
      <alignment horizontal="center" vertical="center"/>
    </xf>
    <xf numFmtId="0" fontId="39" fillId="0" borderId="7" xfId="0" applyFont="1" applyBorder="1" applyAlignment="1">
      <alignment horizontal="left" vertical="center" wrapText="1"/>
    </xf>
    <xf numFmtId="0" fontId="10" fillId="0" borderId="72" xfId="0" applyFont="1" applyBorder="1" applyAlignment="1">
      <alignment horizontal="center"/>
    </xf>
    <xf numFmtId="0" fontId="10" fillId="0" borderId="82" xfId="0" applyFont="1" applyBorder="1" applyAlignment="1">
      <alignment horizontal="center"/>
    </xf>
    <xf numFmtId="4" fontId="28" fillId="0" borderId="83" xfId="1" applyNumberFormat="1" applyFont="1" applyBorder="1"/>
    <xf numFmtId="4" fontId="28" fillId="0" borderId="84" xfId="1" applyNumberFormat="1" applyFont="1" applyBorder="1"/>
    <xf numFmtId="0" fontId="10" fillId="0" borderId="84" xfId="0" applyFont="1" applyBorder="1" applyAlignment="1">
      <alignment horizontal="center"/>
    </xf>
    <xf numFmtId="4" fontId="28" fillId="0" borderId="85" xfId="1" applyNumberFormat="1" applyFont="1" applyBorder="1"/>
    <xf numFmtId="4" fontId="28" fillId="0" borderId="77" xfId="1" applyNumberFormat="1" applyFont="1" applyBorder="1"/>
    <xf numFmtId="4" fontId="28" fillId="0" borderId="86" xfId="1" applyNumberFormat="1" applyFont="1" applyBorder="1"/>
    <xf numFmtId="4" fontId="10" fillId="0" borderId="0" xfId="0" applyNumberFormat="1" applyFont="1" applyAlignment="1">
      <alignment horizontal="center"/>
    </xf>
    <xf numFmtId="0" fontId="10" fillId="0" borderId="51" xfId="0" applyFont="1" applyBorder="1" applyAlignment="1">
      <alignment horizontal="center"/>
    </xf>
    <xf numFmtId="0" fontId="10" fillId="0" borderId="87" xfId="0" applyFont="1" applyBorder="1" applyAlignment="1">
      <alignment horizontal="center"/>
    </xf>
    <xf numFmtId="0" fontId="12" fillId="0" borderId="0" xfId="0" applyFont="1" applyAlignment="1">
      <alignment horizontal="center" vertical="center" wrapText="1"/>
    </xf>
    <xf numFmtId="0" fontId="12" fillId="0" borderId="78" xfId="0" applyFont="1" applyBorder="1" applyAlignment="1">
      <alignment vertical="center" wrapText="1"/>
    </xf>
    <xf numFmtId="0" fontId="5" fillId="0" borderId="0" xfId="0" applyFont="1" applyAlignment="1">
      <alignment horizontal="center" vertical="center"/>
    </xf>
    <xf numFmtId="0" fontId="28" fillId="0" borderId="7" xfId="0" applyFont="1" applyBorder="1" applyAlignment="1">
      <alignment horizontal="center" wrapText="1"/>
    </xf>
    <xf numFmtId="49" fontId="12" fillId="0" borderId="7" xfId="0" applyNumberFormat="1" applyFont="1" applyBorder="1" applyAlignment="1">
      <alignment horizontal="center" vertical="top"/>
    </xf>
    <xf numFmtId="0" fontId="7" fillId="0" borderId="8" xfId="0" applyFont="1" applyBorder="1" applyAlignment="1">
      <alignment horizontal="left" vertical="center" wrapText="1"/>
    </xf>
    <xf numFmtId="0" fontId="28" fillId="0" borderId="7" xfId="0" applyFont="1" applyBorder="1" applyAlignment="1">
      <alignment horizontal="left" vertical="center" wrapText="1"/>
    </xf>
    <xf numFmtId="0" fontId="28" fillId="0" borderId="7" xfId="0" applyFont="1" applyBorder="1" applyAlignment="1">
      <alignment wrapText="1"/>
    </xf>
    <xf numFmtId="0" fontId="19" fillId="2" borderId="0" xfId="0" applyFont="1" applyFill="1"/>
    <xf numFmtId="0" fontId="20" fillId="2" borderId="0" xfId="0" applyFont="1" applyFill="1"/>
    <xf numFmtId="0" fontId="21" fillId="0" borderId="0" xfId="0" applyFont="1"/>
    <xf numFmtId="0" fontId="22" fillId="3" borderId="3" xfId="0" applyFont="1" applyFill="1" applyBorder="1" applyAlignment="1">
      <alignment horizontal="center"/>
    </xf>
    <xf numFmtId="0" fontId="23" fillId="3" borderId="3" xfId="0" applyFont="1" applyFill="1" applyBorder="1"/>
    <xf numFmtId="0" fontId="23" fillId="3" borderId="4" xfId="0" applyFont="1" applyFill="1" applyBorder="1"/>
    <xf numFmtId="0" fontId="26" fillId="0" borderId="0" xfId="0" applyFont="1"/>
    <xf numFmtId="0" fontId="23" fillId="3" borderId="5" xfId="0" applyFont="1" applyFill="1" applyBorder="1"/>
    <xf numFmtId="167" fontId="0" fillId="0" borderId="0" xfId="0" applyNumberFormat="1"/>
    <xf numFmtId="0" fontId="27" fillId="0" borderId="0" xfId="0" applyFont="1"/>
    <xf numFmtId="0" fontId="23" fillId="3" borderId="6" xfId="0" applyFont="1" applyFill="1" applyBorder="1" applyAlignment="1">
      <alignment horizontal="center"/>
    </xf>
    <xf numFmtId="0" fontId="23" fillId="0" borderId="6" xfId="0" applyFont="1" applyBorder="1" applyAlignment="1">
      <alignment horizontal="center"/>
    </xf>
    <xf numFmtId="0" fontId="23" fillId="0" borderId="62" xfId="0" applyFont="1" applyBorder="1" applyAlignment="1">
      <alignment horizontal="center"/>
    </xf>
    <xf numFmtId="0" fontId="28" fillId="0" borderId="88" xfId="0" applyFont="1" applyBorder="1" applyAlignment="1">
      <alignment horizontal="right"/>
    </xf>
    <xf numFmtId="0" fontId="28" fillId="0" borderId="88" xfId="0" applyFont="1" applyBorder="1"/>
    <xf numFmtId="167" fontId="28" fillId="0" borderId="88" xfId="0" applyNumberFormat="1" applyFont="1" applyBorder="1"/>
    <xf numFmtId="0" fontId="23" fillId="0" borderId="8" xfId="0" applyFont="1" applyBorder="1"/>
    <xf numFmtId="0" fontId="28" fillId="0" borderId="9" xfId="0" applyFont="1" applyBorder="1"/>
    <xf numFmtId="167" fontId="23" fillId="0" borderId="9" xfId="0" applyNumberFormat="1" applyFont="1" applyBorder="1"/>
    <xf numFmtId="0" fontId="24" fillId="0" borderId="0" xfId="0" applyFont="1"/>
    <xf numFmtId="0" fontId="23" fillId="0" borderId="7" xfId="0" applyFont="1" applyBorder="1" applyAlignment="1">
      <alignment horizontal="center"/>
    </xf>
    <xf numFmtId="0" fontId="23" fillId="0" borderId="7" xfId="0" applyFont="1" applyBorder="1" applyAlignment="1">
      <alignment horizontal="center" wrapText="1"/>
    </xf>
    <xf numFmtId="0" fontId="28" fillId="0" borderId="0" xfId="0" applyFont="1"/>
    <xf numFmtId="0" fontId="29" fillId="0" borderId="0" xfId="0" applyFont="1"/>
    <xf numFmtId="0" fontId="30" fillId="0" borderId="3" xfId="0" applyFont="1" applyBorder="1" applyAlignment="1">
      <alignment horizontal="left" vertical="center" wrapText="1"/>
    </xf>
    <xf numFmtId="0" fontId="30" fillId="0" borderId="3" xfId="0" applyFont="1" applyBorder="1" applyAlignment="1">
      <alignment horizontal="center" vertical="center" wrapText="1"/>
    </xf>
    <xf numFmtId="49" fontId="10" fillId="0" borderId="88" xfId="0" applyNumberFormat="1" applyFont="1" applyBorder="1" applyAlignment="1">
      <alignment horizontal="center" vertical="center"/>
    </xf>
    <xf numFmtId="4" fontId="48" fillId="0" borderId="7" xfId="0" applyNumberFormat="1" applyFont="1" applyBorder="1" applyAlignment="1">
      <alignment horizontal="right"/>
    </xf>
    <xf numFmtId="0" fontId="12" fillId="0" borderId="11" xfId="0" applyFont="1" applyBorder="1" applyAlignment="1">
      <alignment horizontal="center"/>
    </xf>
    <xf numFmtId="0" fontId="12" fillId="0" borderId="51" xfId="0" applyFont="1" applyBorder="1" applyAlignment="1">
      <alignment horizontal="left"/>
    </xf>
    <xf numFmtId="49" fontId="10" fillId="0" borderId="51" xfId="0" applyNumberFormat="1" applyFont="1" applyBorder="1" applyAlignment="1">
      <alignment horizontal="center"/>
    </xf>
    <xf numFmtId="49" fontId="10" fillId="0" borderId="9" xfId="0" applyNumberFormat="1" applyFont="1" applyBorder="1" applyAlignment="1">
      <alignment horizontal="center"/>
    </xf>
    <xf numFmtId="0" fontId="12" fillId="0" borderId="9" xfId="0" applyFont="1" applyBorder="1" applyAlignment="1">
      <alignment horizontal="left"/>
    </xf>
    <xf numFmtId="49" fontId="14" fillId="0" borderId="3" xfId="0" applyNumberFormat="1" applyFont="1" applyBorder="1" applyAlignment="1">
      <alignment horizontal="right" wrapText="1"/>
    </xf>
    <xf numFmtId="0" fontId="12" fillId="0" borderId="88" xfId="0" applyFont="1" applyBorder="1" applyAlignment="1">
      <alignment horizontal="left" vertical="center"/>
    </xf>
    <xf numFmtId="0" fontId="23" fillId="3" borderId="71" xfId="0" applyFont="1" applyFill="1" applyBorder="1" applyAlignment="1">
      <alignment horizontal="center"/>
    </xf>
    <xf numFmtId="0" fontId="23" fillId="0" borderId="72" xfId="0" applyFont="1" applyBorder="1" applyAlignment="1">
      <alignment horizontal="center"/>
    </xf>
    <xf numFmtId="0" fontId="23" fillId="0" borderId="82" xfId="0" applyFont="1" applyBorder="1" applyAlignment="1">
      <alignment horizontal="center"/>
    </xf>
    <xf numFmtId="0" fontId="28" fillId="0" borderId="89" xfId="0" applyFont="1" applyBorder="1"/>
    <xf numFmtId="167" fontId="28" fillId="0" borderId="90" xfId="0" applyNumberFormat="1" applyFont="1" applyBorder="1"/>
    <xf numFmtId="167" fontId="23" fillId="0" borderId="10" xfId="0" applyNumberFormat="1" applyFont="1" applyBorder="1"/>
    <xf numFmtId="1" fontId="12" fillId="0" borderId="0" xfId="0" applyNumberFormat="1" applyFont="1" applyAlignment="1">
      <alignment horizontal="center" vertical="center" wrapText="1"/>
    </xf>
    <xf numFmtId="0" fontId="11" fillId="0" borderId="74" xfId="0" applyFont="1" applyBorder="1"/>
    <xf numFmtId="4" fontId="12" fillId="0" borderId="91" xfId="0" applyNumberFormat="1" applyFont="1" applyBorder="1"/>
    <xf numFmtId="4" fontId="12" fillId="0" borderId="74" xfId="0" applyNumberFormat="1" applyFont="1" applyBorder="1"/>
    <xf numFmtId="0" fontId="54" fillId="0" borderId="150" xfId="0" applyFont="1" applyBorder="1" applyAlignment="1">
      <alignment horizontal="center" vertical="center"/>
    </xf>
    <xf numFmtId="0" fontId="12" fillId="0" borderId="6" xfId="0" applyFont="1" applyBorder="1" applyAlignment="1">
      <alignment wrapText="1"/>
    </xf>
    <xf numFmtId="4" fontId="12" fillId="0" borderId="6" xfId="0" applyNumberFormat="1" applyFont="1" applyBorder="1" applyAlignment="1">
      <alignment vertical="center"/>
    </xf>
    <xf numFmtId="0" fontId="28" fillId="0" borderId="58" xfId="1" applyFont="1" applyBorder="1"/>
    <xf numFmtId="0" fontId="28" fillId="0" borderId="55" xfId="1" applyFont="1" applyBorder="1"/>
    <xf numFmtId="0" fontId="7" fillId="0" borderId="0" xfId="0" applyFont="1" applyAlignment="1">
      <alignment horizontal="center" vertical="center" wrapText="1"/>
    </xf>
    <xf numFmtId="0" fontId="0" fillId="0" borderId="92" xfId="0" applyBorder="1"/>
    <xf numFmtId="167" fontId="58" fillId="0" borderId="7" xfId="0" applyNumberFormat="1" applyFont="1" applyBorder="1"/>
    <xf numFmtId="0" fontId="10" fillId="0" borderId="62" xfId="0" applyFont="1" applyBorder="1" applyAlignment="1">
      <alignment horizontal="center"/>
    </xf>
    <xf numFmtId="167" fontId="58" fillId="0" borderId="6" xfId="0" applyNumberFormat="1" applyFont="1" applyBorder="1"/>
    <xf numFmtId="0" fontId="17" fillId="0" borderId="88" xfId="0" applyFont="1" applyBorder="1"/>
    <xf numFmtId="0" fontId="12" fillId="0" borderId="88" xfId="0" applyFont="1" applyBorder="1"/>
    <xf numFmtId="4" fontId="12" fillId="0" borderId="88" xfId="0" applyNumberFormat="1" applyFont="1" applyBorder="1"/>
    <xf numFmtId="167" fontId="59" fillId="0" borderId="9" xfId="0" applyNumberFormat="1" applyFont="1" applyBorder="1"/>
    <xf numFmtId="167" fontId="59" fillId="0" borderId="10" xfId="0" applyNumberFormat="1" applyFont="1" applyBorder="1"/>
    <xf numFmtId="0" fontId="23" fillId="3" borderId="93" xfId="0" applyFont="1" applyFill="1" applyBorder="1"/>
    <xf numFmtId="0" fontId="22" fillId="0" borderId="89" xfId="0" applyFont="1" applyBorder="1"/>
    <xf numFmtId="0" fontId="23" fillId="0" borderId="7" xfId="0" applyFont="1" applyBorder="1"/>
    <xf numFmtId="0" fontId="28" fillId="0" borderId="7" xfId="0" applyFont="1" applyBorder="1"/>
    <xf numFmtId="0" fontId="23" fillId="0" borderId="6" xfId="0" applyFont="1" applyBorder="1"/>
    <xf numFmtId="0" fontId="28" fillId="0" borderId="6" xfId="0" applyFont="1" applyBorder="1"/>
    <xf numFmtId="0" fontId="34" fillId="0" borderId="9" xfId="0" applyFont="1" applyBorder="1"/>
    <xf numFmtId="167" fontId="11" fillId="0" borderId="9" xfId="0" applyNumberFormat="1" applyFont="1" applyBorder="1"/>
    <xf numFmtId="167" fontId="11" fillId="0" borderId="10" xfId="0" applyNumberFormat="1" applyFont="1" applyBorder="1"/>
    <xf numFmtId="0" fontId="32" fillId="0" borderId="3" xfId="0" applyFont="1" applyBorder="1" applyAlignment="1">
      <alignment horizontal="left" vertical="center" wrapText="1"/>
    </xf>
    <xf numFmtId="0" fontId="22" fillId="0" borderId="73" xfId="0" applyFont="1" applyBorder="1"/>
    <xf numFmtId="0" fontId="28" fillId="0" borderId="74" xfId="0" applyFont="1" applyBorder="1"/>
    <xf numFmtId="167" fontId="12" fillId="0" borderId="74" xfId="0" applyNumberFormat="1" applyFont="1" applyBorder="1"/>
    <xf numFmtId="167" fontId="12" fillId="0" borderId="75" xfId="0" applyNumberFormat="1" applyFont="1" applyBorder="1"/>
    <xf numFmtId="167" fontId="11" fillId="0" borderId="88" xfId="0" applyNumberFormat="1" applyFont="1" applyBorder="1"/>
    <xf numFmtId="167" fontId="58" fillId="0" borderId="51" xfId="0" applyNumberFormat="1" applyFont="1" applyBorder="1"/>
    <xf numFmtId="0" fontId="12" fillId="0" borderId="73" xfId="0" applyFont="1" applyBorder="1"/>
    <xf numFmtId="2" fontId="12" fillId="0" borderId="7" xfId="0" applyNumberFormat="1" applyFont="1" applyBorder="1" applyAlignment="1">
      <alignment horizontal="right"/>
    </xf>
    <xf numFmtId="2" fontId="12" fillId="0" borderId="6" xfId="0" applyNumberFormat="1" applyFont="1" applyBorder="1" applyAlignment="1">
      <alignment horizontal="right"/>
    </xf>
    <xf numFmtId="2" fontId="11" fillId="0" borderId="9" xfId="0" applyNumberFormat="1" applyFont="1" applyBorder="1" applyAlignment="1">
      <alignment horizontal="right"/>
    </xf>
    <xf numFmtId="2" fontId="28" fillId="0" borderId="57" xfId="0" applyNumberFormat="1" applyFont="1" applyBorder="1"/>
    <xf numFmtId="0" fontId="0" fillId="0" borderId="56" xfId="0" applyBorder="1"/>
    <xf numFmtId="0" fontId="0" fillId="0" borderId="94" xfId="0" applyBorder="1"/>
    <xf numFmtId="0" fontId="23" fillId="0" borderId="76" xfId="0" applyFont="1" applyBorder="1" applyAlignment="1">
      <alignment horizontal="center"/>
    </xf>
    <xf numFmtId="0" fontId="22" fillId="0" borderId="8" xfId="0" applyFont="1" applyBorder="1"/>
    <xf numFmtId="0" fontId="23" fillId="0" borderId="12" xfId="0" applyFont="1" applyBorder="1" applyAlignment="1">
      <alignment horizontal="center"/>
    </xf>
    <xf numFmtId="0" fontId="23" fillId="0" borderId="11" xfId="0" applyFont="1" applyBorder="1" applyAlignment="1">
      <alignment horizontal="center"/>
    </xf>
    <xf numFmtId="4" fontId="28" fillId="0" borderId="58" xfId="1" applyNumberFormat="1" applyFont="1" applyBorder="1"/>
    <xf numFmtId="4" fontId="28" fillId="0" borderId="55" xfId="1" applyNumberFormat="1" applyFont="1" applyBorder="1"/>
    <xf numFmtId="4" fontId="28" fillId="0" borderId="62" xfId="1" applyNumberFormat="1" applyFont="1" applyBorder="1"/>
    <xf numFmtId="0" fontId="7" fillId="0" borderId="2" xfId="0" applyFont="1" applyBorder="1" applyAlignment="1">
      <alignment vertical="center" wrapText="1"/>
    </xf>
    <xf numFmtId="0" fontId="10"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wrapText="1"/>
    </xf>
    <xf numFmtId="49" fontId="12" fillId="0" borderId="0" xfId="0" applyNumberFormat="1" applyFont="1" applyAlignment="1">
      <alignment horizontal="center" vertical="center"/>
    </xf>
    <xf numFmtId="0" fontId="39" fillId="0" borderId="0" xfId="0" applyFont="1" applyAlignment="1">
      <alignment horizontal="left" vertical="center" wrapText="1"/>
    </xf>
    <xf numFmtId="0" fontId="7" fillId="0" borderId="0" xfId="0" applyFont="1" applyAlignment="1">
      <alignment horizontal="left" vertical="center" wrapText="1"/>
    </xf>
    <xf numFmtId="49" fontId="12" fillId="0" borderId="0" xfId="0" applyNumberFormat="1" applyFont="1" applyAlignment="1">
      <alignment vertical="center"/>
    </xf>
    <xf numFmtId="0" fontId="34" fillId="0" borderId="0" xfId="0" applyFont="1" applyAlignment="1">
      <alignment vertical="center" wrapText="1"/>
    </xf>
    <xf numFmtId="0" fontId="10" fillId="0" borderId="7" xfId="0" applyFont="1" applyBorder="1" applyAlignment="1">
      <alignment horizontal="center" vertical="center" wrapText="1" shrinkToFit="1"/>
    </xf>
    <xf numFmtId="9" fontId="12" fillId="0" borderId="0" xfId="0" applyNumberFormat="1" applyFont="1" applyAlignment="1">
      <alignment vertical="top"/>
    </xf>
    <xf numFmtId="9" fontId="12" fillId="0" borderId="0" xfId="0" applyNumberFormat="1" applyFont="1" applyAlignment="1">
      <alignment horizontal="center"/>
    </xf>
    <xf numFmtId="49" fontId="12" fillId="0" borderId="0" xfId="0" applyNumberFormat="1" applyFont="1" applyAlignment="1">
      <alignment horizontal="center" vertical="top"/>
    </xf>
    <xf numFmtId="0" fontId="12" fillId="0" borderId="0" xfId="0" applyFont="1" applyAlignment="1">
      <alignment horizontal="center" vertical="top"/>
    </xf>
    <xf numFmtId="0" fontId="11" fillId="0" borderId="95" xfId="0" applyFont="1" applyBorder="1"/>
    <xf numFmtId="0" fontId="10" fillId="0" borderId="89" xfId="0" applyFont="1" applyBorder="1" applyAlignment="1">
      <alignment horizontal="center"/>
    </xf>
    <xf numFmtId="49" fontId="12" fillId="0" borderId="7" xfId="2" applyNumberFormat="1" applyFont="1" applyBorder="1" applyAlignment="1">
      <alignment horizontal="center" vertical="center"/>
    </xf>
    <xf numFmtId="0" fontId="12" fillId="0" borderId="95" xfId="0" applyFont="1" applyBorder="1"/>
    <xf numFmtId="0" fontId="12" fillId="0" borderId="88" xfId="0" applyFont="1" applyBorder="1" applyAlignment="1">
      <alignment horizontal="center"/>
    </xf>
    <xf numFmtId="4" fontId="12" fillId="0" borderId="96" xfId="0" applyNumberFormat="1" applyFont="1" applyBorder="1"/>
    <xf numFmtId="4" fontId="12" fillId="0" borderId="81" xfId="0" applyNumberFormat="1" applyFont="1" applyBorder="1"/>
    <xf numFmtId="0" fontId="28" fillId="0" borderId="21" xfId="1" applyFont="1" applyBorder="1" applyAlignment="1">
      <alignment wrapText="1"/>
    </xf>
    <xf numFmtId="9" fontId="28" fillId="0" borderId="21" xfId="1" applyNumberFormat="1" applyFont="1" applyBorder="1" applyAlignment="1">
      <alignment horizontal="center" vertical="center"/>
    </xf>
    <xf numFmtId="9" fontId="28" fillId="0" borderId="7" xfId="1" applyNumberFormat="1" applyFont="1" applyBorder="1" applyAlignment="1">
      <alignment horizontal="center" vertical="center"/>
    </xf>
    <xf numFmtId="0" fontId="18" fillId="0" borderId="0" xfId="1" applyAlignment="1">
      <alignment horizontal="left"/>
    </xf>
    <xf numFmtId="0" fontId="28" fillId="0" borderId="7" xfId="1" applyFont="1" applyBorder="1" applyAlignment="1">
      <alignment horizontal="center"/>
    </xf>
    <xf numFmtId="49" fontId="25" fillId="0" borderId="32" xfId="1" applyNumberFormat="1" applyFont="1" applyBorder="1" applyAlignment="1">
      <alignment vertical="center"/>
    </xf>
    <xf numFmtId="49" fontId="12" fillId="0" borderId="7" xfId="0" applyNumberFormat="1" applyFont="1" applyBorder="1"/>
    <xf numFmtId="0" fontId="22" fillId="0" borderId="97" xfId="1" applyFont="1" applyBorder="1"/>
    <xf numFmtId="4" fontId="11" fillId="0" borderId="64" xfId="1" applyNumberFormat="1" applyFont="1" applyBorder="1"/>
    <xf numFmtId="4" fontId="11" fillId="0" borderId="98" xfId="1" applyNumberFormat="1" applyFont="1" applyBorder="1"/>
    <xf numFmtId="4" fontId="12" fillId="0" borderId="27" xfId="1" applyNumberFormat="1" applyFont="1" applyBorder="1"/>
    <xf numFmtId="4" fontId="12" fillId="0" borderId="99" xfId="1" applyNumberFormat="1" applyFont="1" applyBorder="1"/>
    <xf numFmtId="0" fontId="10" fillId="0" borderId="6" xfId="0" applyFont="1" applyBorder="1" applyAlignment="1">
      <alignment horizontal="center" vertical="center" wrapText="1"/>
    </xf>
    <xf numFmtId="0" fontId="10" fillId="0" borderId="6" xfId="0" applyFont="1" applyBorder="1" applyAlignment="1">
      <alignment horizontal="center" wrapText="1"/>
    </xf>
    <xf numFmtId="0" fontId="12" fillId="0" borderId="0" xfId="0" applyFont="1" applyAlignment="1">
      <alignment horizontal="left" vertical="center" wrapText="1"/>
    </xf>
    <xf numFmtId="0" fontId="12" fillId="0" borderId="51" xfId="0" applyFont="1" applyBorder="1" applyAlignment="1">
      <alignment horizontal="center" vertical="center" wrapText="1"/>
    </xf>
    <xf numFmtId="0" fontId="0" fillId="0" borderId="7" xfId="0" applyBorder="1" applyAlignment="1">
      <alignment horizontal="center" vertical="center"/>
    </xf>
    <xf numFmtId="0" fontId="22" fillId="0" borderId="100" xfId="1" applyFont="1" applyBorder="1"/>
    <xf numFmtId="0" fontId="28" fillId="0" borderId="101" xfId="1" applyFont="1" applyBorder="1"/>
    <xf numFmtId="4" fontId="11" fillId="0" borderId="101" xfId="1" applyNumberFormat="1" applyFont="1" applyBorder="1"/>
    <xf numFmtId="4" fontId="12" fillId="0" borderId="7" xfId="1" applyNumberFormat="1" applyFont="1" applyBorder="1"/>
    <xf numFmtId="4" fontId="11" fillId="0" borderId="102" xfId="1" applyNumberFormat="1" applyFont="1" applyBorder="1"/>
    <xf numFmtId="2" fontId="12" fillId="0" borderId="7" xfId="2" applyNumberFormat="1" applyFont="1" applyBorder="1" applyAlignment="1">
      <alignment horizontal="center" vertical="center" wrapText="1"/>
    </xf>
    <xf numFmtId="1" fontId="60" fillId="0" borderId="7" xfId="0" applyNumberFormat="1" applyFont="1" applyBorder="1" applyAlignment="1">
      <alignment horizontal="center" vertical="center"/>
    </xf>
    <xf numFmtId="9" fontId="12" fillId="0" borderId="7" xfId="2" applyFont="1" applyFill="1" applyBorder="1" applyAlignment="1">
      <alignment horizontal="center" vertical="center"/>
    </xf>
    <xf numFmtId="0" fontId="41" fillId="0" borderId="0" xfId="0" applyFont="1" applyAlignment="1">
      <alignment horizontal="left" wrapText="1"/>
    </xf>
    <xf numFmtId="0" fontId="0" fillId="0" borderId="6" xfId="0" applyBorder="1"/>
    <xf numFmtId="0" fontId="23" fillId="0" borderId="55" xfId="1" applyFont="1" applyBorder="1" applyAlignment="1">
      <alignment vertical="center"/>
    </xf>
    <xf numFmtId="165" fontId="28" fillId="0" borderId="7" xfId="0" applyNumberFormat="1" applyFont="1" applyBorder="1" applyAlignment="1">
      <alignment horizontal="center" vertical="center"/>
    </xf>
    <xf numFmtId="0" fontId="10" fillId="3" borderId="4" xfId="0" applyFont="1" applyFill="1" applyBorder="1" applyAlignment="1">
      <alignment vertical="center"/>
    </xf>
    <xf numFmtId="49" fontId="0" fillId="0" borderId="22" xfId="0" applyNumberFormat="1" applyBorder="1" applyAlignment="1">
      <alignment horizontal="center" vertical="top"/>
    </xf>
    <xf numFmtId="9" fontId="0" fillId="0" borderId="22" xfId="0" applyNumberFormat="1" applyBorder="1" applyAlignment="1">
      <alignment horizontal="center"/>
    </xf>
    <xf numFmtId="10" fontId="0" fillId="0" borderId="22" xfId="0" applyNumberFormat="1" applyBorder="1" applyAlignment="1">
      <alignment horizontal="center"/>
    </xf>
    <xf numFmtId="0" fontId="0" fillId="0" borderId="22" xfId="0" applyBorder="1" applyAlignment="1">
      <alignment horizontal="center"/>
    </xf>
    <xf numFmtId="2" fontId="28" fillId="0" borderId="22" xfId="0" applyNumberFormat="1" applyFont="1" applyBorder="1"/>
    <xf numFmtId="1" fontId="54" fillId="0" borderId="7" xfId="0" applyNumberFormat="1" applyFont="1" applyBorder="1" applyAlignment="1">
      <alignment horizontal="center" vertical="center"/>
    </xf>
    <xf numFmtId="0" fontId="54" fillId="0" borderId="7" xfId="0" applyFont="1" applyBorder="1" applyAlignment="1">
      <alignment horizontal="center" vertical="center" wrapText="1"/>
    </xf>
    <xf numFmtId="166" fontId="54" fillId="0" borderId="7" xfId="0" applyNumberFormat="1" applyFont="1" applyBorder="1" applyAlignment="1">
      <alignment horizontal="center" vertical="center" wrapText="1"/>
    </xf>
    <xf numFmtId="0" fontId="54" fillId="0" borderId="150" xfId="0" applyFont="1" applyBorder="1" applyAlignment="1">
      <alignment horizontal="center" vertical="center" wrapText="1"/>
    </xf>
    <xf numFmtId="4" fontId="11" fillId="0" borderId="13" xfId="0" applyNumberFormat="1" applyFont="1" applyBorder="1"/>
    <xf numFmtId="0" fontId="12" fillId="0" borderId="6" xfId="0" applyFont="1" applyBorder="1" applyAlignment="1">
      <alignment horizontal="center" vertical="center"/>
    </xf>
    <xf numFmtId="0" fontId="34" fillId="0" borderId="8" xfId="0" applyFont="1" applyBorder="1" applyAlignment="1">
      <alignment horizontal="left" vertical="center" wrapText="1"/>
    </xf>
    <xf numFmtId="0" fontId="28" fillId="0" borderId="103" xfId="0" applyFont="1" applyBorder="1" applyAlignment="1">
      <alignment horizontal="left" vertical="center" wrapText="1"/>
    </xf>
    <xf numFmtId="0" fontId="28" fillId="0" borderId="103" xfId="0" applyFont="1" applyBorder="1" applyAlignment="1">
      <alignment horizontal="left" vertical="center"/>
    </xf>
    <xf numFmtId="0" fontId="28" fillId="0" borderId="104" xfId="0" applyFont="1" applyBorder="1" applyAlignment="1">
      <alignment horizontal="left" vertical="center"/>
    </xf>
    <xf numFmtId="0" fontId="40" fillId="0" borderId="51" xfId="0" applyFont="1" applyBorder="1" applyAlignment="1">
      <alignment horizontal="center" vertical="center"/>
    </xf>
    <xf numFmtId="0" fontId="28" fillId="0" borderId="0" xfId="0" applyFont="1" applyAlignment="1">
      <alignment horizontal="center" vertical="center" wrapText="1"/>
    </xf>
    <xf numFmtId="0" fontId="23" fillId="0" borderId="7" xfId="0" applyFont="1" applyBorder="1" applyAlignment="1">
      <alignment horizontal="center" vertical="center"/>
    </xf>
    <xf numFmtId="0" fontId="23" fillId="0" borderId="7" xfId="0" applyFont="1" applyBorder="1" applyAlignment="1">
      <alignment horizontal="center" vertical="center" wrapText="1"/>
    </xf>
    <xf numFmtId="0" fontId="10" fillId="0" borderId="105" xfId="0" applyFont="1" applyBorder="1" applyAlignment="1">
      <alignment vertical="center"/>
    </xf>
    <xf numFmtId="0" fontId="10" fillId="0" borderId="56" xfId="0" applyFont="1" applyBorder="1" applyAlignment="1">
      <alignment vertical="center"/>
    </xf>
    <xf numFmtId="0" fontId="10" fillId="3" borderId="73" xfId="0" applyFont="1" applyFill="1" applyBorder="1" applyAlignment="1">
      <alignment horizontal="center" vertical="center"/>
    </xf>
    <xf numFmtId="4" fontId="28" fillId="0" borderId="106" xfId="1" applyNumberFormat="1" applyFont="1" applyBorder="1"/>
    <xf numFmtId="0" fontId="12" fillId="0" borderId="0" xfId="0" applyFont="1" applyAlignment="1">
      <alignment horizontal="left"/>
    </xf>
    <xf numFmtId="0" fontId="12" fillId="0" borderId="0" xfId="0" applyFont="1" applyAlignment="1">
      <alignment horizontal="center"/>
    </xf>
    <xf numFmtId="0" fontId="10" fillId="0" borderId="89" xfId="0" applyFont="1" applyBorder="1" applyAlignment="1">
      <alignment vertical="center"/>
    </xf>
    <xf numFmtId="0" fontId="10" fillId="0" borderId="12" xfId="0" applyFont="1" applyBorder="1" applyAlignment="1">
      <alignment vertical="center"/>
    </xf>
    <xf numFmtId="0" fontId="28" fillId="0" borderId="0" xfId="0" applyFont="1" applyAlignment="1">
      <alignment horizontal="center" vertical="center"/>
    </xf>
    <xf numFmtId="0" fontId="40" fillId="0" borderId="7" xfId="0" applyFont="1" applyBorder="1" applyAlignment="1">
      <alignment horizontal="left" vertical="center" wrapText="1"/>
    </xf>
    <xf numFmtId="0" fontId="10" fillId="3" borderId="71" xfId="0" applyFont="1" applyFill="1" applyBorder="1" applyAlignment="1">
      <alignment horizontal="center"/>
    </xf>
    <xf numFmtId="0" fontId="10" fillId="0" borderId="107" xfId="0" applyFont="1" applyBorder="1" applyAlignment="1">
      <alignment horizontal="center"/>
    </xf>
    <xf numFmtId="0" fontId="12" fillId="0" borderId="107" xfId="0" applyFont="1" applyBorder="1"/>
    <xf numFmtId="0" fontId="11" fillId="0" borderId="107" xfId="0" applyFont="1" applyBorder="1"/>
    <xf numFmtId="4" fontId="12" fillId="0" borderId="84" xfId="0" applyNumberFormat="1" applyFont="1" applyBorder="1"/>
    <xf numFmtId="0" fontId="28" fillId="0" borderId="0" xfId="0" applyFont="1" applyAlignment="1">
      <alignment horizontal="left" wrapText="1"/>
    </xf>
    <xf numFmtId="0" fontId="28" fillId="0" borderId="60" xfId="1" applyFont="1" applyBorder="1"/>
    <xf numFmtId="0" fontId="28" fillId="0" borderId="108" xfId="1" applyFont="1" applyBorder="1"/>
    <xf numFmtId="0" fontId="10" fillId="0" borderId="107" xfId="0" applyFont="1" applyBorder="1" applyAlignment="1">
      <alignment vertical="center"/>
    </xf>
    <xf numFmtId="0" fontId="10" fillId="0" borderId="87" xfId="0" applyFont="1" applyBorder="1" applyAlignment="1">
      <alignment vertical="center"/>
    </xf>
    <xf numFmtId="0" fontId="28" fillId="0" borderId="21" xfId="1" applyFont="1" applyBorder="1" applyAlignment="1">
      <alignment horizontal="center" vertical="center" wrapText="1"/>
    </xf>
    <xf numFmtId="0" fontId="12" fillId="0" borderId="6" xfId="0" applyFont="1" applyBorder="1" applyAlignment="1">
      <alignment horizontal="left" vertical="center"/>
    </xf>
    <xf numFmtId="4" fontId="12" fillId="0" borderId="7" xfId="0" applyNumberFormat="1" applyFont="1" applyBorder="1" applyAlignment="1">
      <alignment vertical="center"/>
    </xf>
    <xf numFmtId="0" fontId="0" fillId="0" borderId="0" xfId="0" applyAlignment="1">
      <alignment vertical="center"/>
    </xf>
    <xf numFmtId="49" fontId="10" fillId="0" borderId="7" xfId="0" applyNumberFormat="1" applyFont="1" applyBorder="1" applyAlignment="1">
      <alignment horizontal="center"/>
    </xf>
    <xf numFmtId="0" fontId="11" fillId="0" borderId="8" xfId="0" applyFont="1" applyBorder="1" applyAlignment="1">
      <alignment vertical="center"/>
    </xf>
    <xf numFmtId="0" fontId="12" fillId="0" borderId="9" xfId="0" applyFont="1" applyBorder="1" applyAlignment="1">
      <alignment horizontal="center" vertical="center"/>
    </xf>
    <xf numFmtId="0" fontId="12" fillId="0" borderId="9" xfId="0" applyFont="1" applyBorder="1" applyAlignment="1">
      <alignment vertical="center"/>
    </xf>
    <xf numFmtId="4" fontId="11" fillId="0" borderId="9" xfId="0" applyNumberFormat="1" applyFont="1" applyBorder="1" applyAlignment="1">
      <alignment vertical="center"/>
    </xf>
    <xf numFmtId="0" fontId="14" fillId="0" borderId="2" xfId="0" applyFont="1" applyBorder="1" applyAlignment="1">
      <alignment horizontal="left" vertical="center"/>
    </xf>
    <xf numFmtId="0" fontId="11" fillId="0" borderId="71" xfId="0" applyFont="1" applyBorder="1"/>
    <xf numFmtId="4" fontId="11" fillId="0" borderId="82" xfId="0" applyNumberFormat="1" applyFont="1" applyBorder="1"/>
    <xf numFmtId="0" fontId="28" fillId="0" borderId="21" xfId="1" applyFont="1" applyBorder="1" applyAlignment="1">
      <alignment horizontal="center" vertical="center"/>
    </xf>
    <xf numFmtId="49" fontId="28" fillId="0" borderId="21" xfId="1" applyNumberFormat="1" applyFont="1" applyBorder="1" applyAlignment="1">
      <alignment horizontal="center" vertical="center"/>
    </xf>
    <xf numFmtId="49" fontId="28" fillId="0" borderId="7" xfId="1" applyNumberFormat="1" applyFont="1" applyBorder="1" applyAlignment="1">
      <alignment horizontal="center" vertical="center"/>
    </xf>
    <xf numFmtId="0" fontId="23" fillId="5" borderId="0" xfId="1" applyFont="1" applyFill="1"/>
    <xf numFmtId="49" fontId="25" fillId="0" borderId="20" xfId="1" applyNumberFormat="1" applyFont="1" applyBorder="1"/>
    <xf numFmtId="49" fontId="25" fillId="0" borderId="3" xfId="1" applyNumberFormat="1" applyFont="1" applyBorder="1"/>
    <xf numFmtId="0" fontId="23" fillId="5" borderId="16" xfId="1" applyFont="1" applyFill="1" applyBorder="1" applyAlignment="1">
      <alignment vertical="center"/>
    </xf>
    <xf numFmtId="0" fontId="23" fillId="0" borderId="7" xfId="1" applyFont="1" applyBorder="1" applyAlignment="1">
      <alignment horizontal="center" vertical="center" wrapText="1"/>
    </xf>
    <xf numFmtId="49" fontId="2" fillId="0" borderId="3" xfId="0" applyNumberFormat="1" applyFont="1" applyBorder="1"/>
    <xf numFmtId="49" fontId="14" fillId="0" borderId="3" xfId="0" applyNumberFormat="1" applyFont="1" applyBorder="1"/>
    <xf numFmtId="49" fontId="14" fillId="0" borderId="56" xfId="0" applyNumberFormat="1" applyFont="1" applyBorder="1"/>
    <xf numFmtId="0" fontId="42" fillId="0" borderId="7" xfId="0" applyFont="1" applyBorder="1" applyAlignment="1">
      <alignment horizontal="center"/>
    </xf>
    <xf numFmtId="0" fontId="42" fillId="0" borderId="7" xfId="0" applyFont="1" applyBorder="1" applyAlignment="1">
      <alignment horizontal="center" vertical="center"/>
    </xf>
    <xf numFmtId="49" fontId="14" fillId="0" borderId="5" xfId="0" applyNumberFormat="1" applyFont="1" applyBorder="1"/>
    <xf numFmtId="0" fontId="18" fillId="0" borderId="56" xfId="0" applyFont="1" applyBorder="1"/>
    <xf numFmtId="49" fontId="2" fillId="0" borderId="3" xfId="0" applyNumberFormat="1" applyFont="1" applyBorder="1" applyAlignment="1">
      <alignment horizontal="right"/>
    </xf>
    <xf numFmtId="167" fontId="58" fillId="0" borderId="77" xfId="0" applyNumberFormat="1" applyFont="1" applyBorder="1"/>
    <xf numFmtId="0" fontId="43" fillId="0" borderId="7" xfId="0" applyFont="1" applyBorder="1" applyAlignment="1">
      <alignment shrinkToFit="1"/>
    </xf>
    <xf numFmtId="0" fontId="38" fillId="0" borderId="6" xfId="0" applyFont="1" applyBorder="1" applyAlignment="1">
      <alignment vertical="center" shrinkToFit="1"/>
    </xf>
    <xf numFmtId="0" fontId="38" fillId="0" borderId="7" xfId="0" applyFont="1" applyBorder="1" applyAlignment="1">
      <alignment vertical="center" wrapText="1" shrinkToFit="1"/>
    </xf>
    <xf numFmtId="0" fontId="43" fillId="0" borderId="7" xfId="0" applyFont="1" applyBorder="1" applyAlignment="1">
      <alignment horizontal="center" vertical="center"/>
    </xf>
    <xf numFmtId="0" fontId="6" fillId="0" borderId="96" xfId="0" applyFont="1" applyBorder="1"/>
    <xf numFmtId="0" fontId="7" fillId="0" borderId="3" xfId="0" applyFont="1" applyBorder="1" applyAlignment="1">
      <alignment vertical="center" wrapText="1"/>
    </xf>
    <xf numFmtId="0" fontId="22" fillId="0" borderId="12" xfId="0" applyFont="1" applyBorder="1"/>
    <xf numFmtId="0" fontId="28" fillId="0" borderId="11" xfId="0" applyFont="1" applyBorder="1" applyAlignment="1">
      <alignment horizontal="right"/>
    </xf>
    <xf numFmtId="0" fontId="28" fillId="0" borderId="11" xfId="0" applyFont="1" applyBorder="1"/>
    <xf numFmtId="167" fontId="28" fillId="0" borderId="11" xfId="0" applyNumberFormat="1" applyFont="1" applyBorder="1"/>
    <xf numFmtId="167" fontId="28" fillId="0" borderId="14" xfId="0" applyNumberFormat="1" applyFont="1" applyBorder="1"/>
    <xf numFmtId="49" fontId="14" fillId="0" borderId="3" xfId="0" applyNumberFormat="1" applyFont="1" applyBorder="1" applyAlignment="1">
      <alignment vertical="center"/>
    </xf>
    <xf numFmtId="0" fontId="61" fillId="0" borderId="158" xfId="0" applyFont="1" applyBorder="1"/>
    <xf numFmtId="0" fontId="61" fillId="0" borderId="159" xfId="0" applyFont="1" applyBorder="1"/>
    <xf numFmtId="0" fontId="61" fillId="0" borderId="160" xfId="0" applyFont="1" applyBorder="1"/>
    <xf numFmtId="4" fontId="49" fillId="0" borderId="7" xfId="0" applyNumberFormat="1" applyFont="1" applyBorder="1" applyAlignment="1">
      <alignment horizontal="right"/>
    </xf>
    <xf numFmtId="168" fontId="12" fillId="0" borderId="7" xfId="0" applyNumberFormat="1" applyFont="1" applyBorder="1" applyAlignment="1">
      <alignment horizontal="right"/>
    </xf>
    <xf numFmtId="168" fontId="12" fillId="0" borderId="6" xfId="0" applyNumberFormat="1" applyFont="1" applyBorder="1" applyAlignment="1">
      <alignment horizontal="right"/>
    </xf>
    <xf numFmtId="0" fontId="12" fillId="0" borderId="78" xfId="0" applyFont="1" applyBorder="1" applyAlignment="1">
      <alignment horizontal="center" vertical="center" wrapText="1"/>
    </xf>
    <xf numFmtId="0" fontId="39" fillId="0" borderId="71" xfId="0" applyFont="1" applyBorder="1" applyAlignment="1">
      <alignment horizontal="center" vertical="center" wrapText="1"/>
    </xf>
    <xf numFmtId="0" fontId="10" fillId="0" borderId="109" xfId="0" applyFont="1" applyBorder="1" applyAlignment="1">
      <alignment horizontal="center"/>
    </xf>
    <xf numFmtId="167" fontId="58" fillId="0" borderId="84" xfId="0" applyNumberFormat="1" applyFont="1" applyBorder="1"/>
    <xf numFmtId="0" fontId="11" fillId="0" borderId="89" xfId="0" applyFont="1" applyBorder="1"/>
    <xf numFmtId="4" fontId="12" fillId="0" borderId="90" xfId="0" applyNumberFormat="1" applyFont="1" applyBorder="1"/>
    <xf numFmtId="167" fontId="58" fillId="0" borderId="110" xfId="0" applyNumberFormat="1" applyFont="1" applyBorder="1"/>
    <xf numFmtId="167" fontId="11" fillId="0" borderId="90" xfId="0" applyNumberFormat="1" applyFont="1" applyBorder="1"/>
    <xf numFmtId="4" fontId="12" fillId="0" borderId="112" xfId="0" applyNumberFormat="1" applyFont="1" applyBorder="1"/>
    <xf numFmtId="0" fontId="12" fillId="0" borderId="78" xfId="0" applyFont="1" applyBorder="1" applyAlignment="1">
      <alignment vertical="center"/>
    </xf>
    <xf numFmtId="0" fontId="12" fillId="0" borderId="7" xfId="1" applyFont="1" applyBorder="1" applyAlignment="1">
      <alignment horizontal="left" wrapText="1"/>
    </xf>
    <xf numFmtId="0" fontId="23" fillId="0" borderId="22" xfId="1" applyFont="1" applyBorder="1" applyAlignment="1">
      <alignment horizontal="center" vertical="center" wrapText="1"/>
    </xf>
    <xf numFmtId="0" fontId="28" fillId="0" borderId="22" xfId="1" applyFont="1" applyBorder="1" applyAlignment="1">
      <alignment horizontal="right"/>
    </xf>
    <xf numFmtId="0" fontId="28" fillId="0" borderId="22" xfId="1" applyFont="1" applyBorder="1" applyAlignment="1">
      <alignment horizontal="left" vertical="center" wrapText="1"/>
    </xf>
    <xf numFmtId="0" fontId="10" fillId="0" borderId="9" xfId="0" applyFont="1" applyBorder="1" applyAlignment="1">
      <alignment horizontal="center" vertical="center"/>
    </xf>
    <xf numFmtId="49" fontId="12" fillId="0" borderId="6" xfId="0" applyNumberFormat="1" applyFont="1" applyBorder="1" applyAlignment="1">
      <alignment horizontal="center" vertical="center"/>
    </xf>
    <xf numFmtId="0" fontId="34" fillId="0" borderId="7" xfId="0" applyFont="1" applyBorder="1" applyAlignment="1">
      <alignment horizontal="center" vertical="center" wrapText="1"/>
    </xf>
    <xf numFmtId="0" fontId="54" fillId="0" borderId="150" xfId="0" applyFont="1" applyBorder="1" applyAlignment="1">
      <alignment vertical="center" wrapText="1"/>
    </xf>
    <xf numFmtId="49" fontId="10" fillId="0" borderId="74" xfId="0" applyNumberFormat="1" applyFont="1" applyBorder="1" applyAlignment="1">
      <alignment horizontal="center"/>
    </xf>
    <xf numFmtId="0" fontId="12" fillId="0" borderId="74" xfId="0" applyFont="1" applyBorder="1" applyAlignment="1">
      <alignment horizontal="left"/>
    </xf>
    <xf numFmtId="0" fontId="10" fillId="0" borderId="6" xfId="0" applyFont="1" applyBorder="1" applyAlignment="1">
      <alignment vertical="center"/>
    </xf>
    <xf numFmtId="2" fontId="12" fillId="0" borderId="11" xfId="0" applyNumberFormat="1" applyFont="1" applyBorder="1"/>
    <xf numFmtId="2" fontId="12" fillId="0" borderId="14" xfId="0" applyNumberFormat="1" applyFont="1" applyBorder="1"/>
    <xf numFmtId="2" fontId="12" fillId="0" borderId="7" xfId="0" applyNumberFormat="1" applyFont="1" applyBorder="1"/>
    <xf numFmtId="0" fontId="28" fillId="0" borderId="21" xfId="1" applyFont="1" applyBorder="1" applyAlignment="1">
      <alignment vertical="center" wrapText="1"/>
    </xf>
    <xf numFmtId="0" fontId="12" fillId="0" borderId="6" xfId="0" applyFont="1" applyBorder="1" applyAlignment="1">
      <alignment vertical="center" wrapText="1"/>
    </xf>
    <xf numFmtId="2" fontId="12" fillId="0" borderId="51" xfId="0" applyNumberFormat="1" applyFont="1" applyBorder="1"/>
    <xf numFmtId="0" fontId="23" fillId="0" borderId="21" xfId="1" applyFont="1" applyBorder="1" applyAlignment="1">
      <alignment horizontal="center" vertical="center" wrapText="1"/>
    </xf>
    <xf numFmtId="0" fontId="28" fillId="0" borderId="96" xfId="1" applyFont="1" applyBorder="1" applyAlignment="1">
      <alignment horizontal="right"/>
    </xf>
    <xf numFmtId="0" fontId="28" fillId="0" borderId="0" xfId="1" applyFont="1" applyAlignment="1">
      <alignment horizontal="right"/>
    </xf>
    <xf numFmtId="4" fontId="28" fillId="0" borderId="144" xfId="1" applyNumberFormat="1" applyFont="1" applyBorder="1"/>
    <xf numFmtId="0" fontId="10" fillId="0" borderId="89" xfId="0" applyFont="1" applyBorder="1"/>
    <xf numFmtId="4" fontId="12" fillId="0" borderId="77" xfId="0" applyNumberFormat="1" applyFont="1" applyBorder="1" applyAlignment="1">
      <alignment horizontal="right"/>
    </xf>
    <xf numFmtId="0" fontId="12" fillId="0" borderId="77" xfId="0" applyFont="1" applyBorder="1" applyAlignment="1">
      <alignment horizontal="right"/>
    </xf>
    <xf numFmtId="0" fontId="12" fillId="0" borderId="7" xfId="0" applyFont="1" applyBorder="1" applyAlignment="1">
      <alignment horizontal="center" wrapText="1"/>
    </xf>
    <xf numFmtId="169" fontId="12" fillId="0" borderId="7" xfId="0" applyNumberFormat="1" applyFont="1" applyBorder="1" applyAlignment="1">
      <alignment horizontal="center" vertical="center"/>
    </xf>
    <xf numFmtId="0" fontId="12" fillId="0" borderId="78" xfId="0" applyFont="1" applyBorder="1"/>
    <xf numFmtId="2" fontId="28" fillId="0" borderId="7" xfId="1" applyNumberFormat="1" applyFont="1" applyBorder="1"/>
    <xf numFmtId="9" fontId="54" fillId="0" borderId="150" xfId="0" applyNumberFormat="1" applyFont="1" applyBorder="1" applyAlignment="1">
      <alignment vertical="center" wrapText="1"/>
    </xf>
    <xf numFmtId="0" fontId="12" fillId="0" borderId="7" xfId="0" applyFont="1" applyBorder="1" applyAlignment="1">
      <alignment horizontal="right"/>
    </xf>
    <xf numFmtId="0" fontId="12" fillId="0" borderId="21" xfId="1" applyFont="1" applyBorder="1" applyAlignment="1">
      <alignment horizontal="right"/>
    </xf>
    <xf numFmtId="0" fontId="12" fillId="0" borderId="62" xfId="0" applyFont="1" applyBorder="1" applyAlignment="1">
      <alignment horizontal="center"/>
    </xf>
    <xf numFmtId="0" fontId="28" fillId="0" borderId="78" xfId="1" applyFont="1" applyBorder="1"/>
    <xf numFmtId="0" fontId="28" fillId="0" borderId="62" xfId="1" applyFont="1" applyBorder="1"/>
    <xf numFmtId="4" fontId="28" fillId="0" borderId="116" xfId="1" applyNumberFormat="1" applyFont="1" applyBorder="1"/>
    <xf numFmtId="4" fontId="28" fillId="0" borderId="103" xfId="1" applyNumberFormat="1" applyFont="1" applyBorder="1"/>
    <xf numFmtId="168" fontId="12" fillId="0" borderId="93" xfId="0" applyNumberFormat="1" applyFont="1" applyBorder="1" applyAlignment="1">
      <alignment horizontal="right"/>
    </xf>
    <xf numFmtId="0" fontId="28" fillId="0" borderId="115" xfId="1" applyFont="1" applyBorder="1" applyAlignment="1">
      <alignment horizontal="right"/>
    </xf>
    <xf numFmtId="0" fontId="28" fillId="0" borderId="172" xfId="1" applyFont="1" applyBorder="1" applyAlignment="1">
      <alignment horizontal="right"/>
    </xf>
    <xf numFmtId="0" fontId="12" fillId="0" borderId="114" xfId="0" applyFont="1" applyBorder="1" applyAlignment="1">
      <alignment horizontal="center"/>
    </xf>
    <xf numFmtId="49" fontId="10" fillId="0" borderId="7" xfId="0" applyNumberFormat="1" applyFont="1" applyBorder="1" applyAlignment="1">
      <alignment horizontal="center" vertical="center"/>
    </xf>
    <xf numFmtId="0" fontId="12" fillId="0" borderId="7" xfId="0" applyFont="1" applyBorder="1" applyAlignment="1">
      <alignment vertical="center"/>
    </xf>
    <xf numFmtId="0" fontId="34" fillId="0" borderId="7" xfId="0" applyFont="1" applyBorder="1"/>
    <xf numFmtId="0" fontId="11" fillId="0" borderId="141" xfId="0" applyFont="1" applyBorder="1"/>
    <xf numFmtId="0" fontId="12" fillId="0" borderId="81" xfId="0" applyFont="1" applyBorder="1"/>
    <xf numFmtId="4" fontId="12" fillId="0" borderId="136" xfId="0" applyNumberFormat="1" applyFont="1" applyBorder="1"/>
    <xf numFmtId="4" fontId="12" fillId="0" borderId="106" xfId="0" applyNumberFormat="1" applyFont="1" applyBorder="1"/>
    <xf numFmtId="4" fontId="34" fillId="0" borderId="14" xfId="0" applyNumberFormat="1" applyFont="1" applyBorder="1"/>
    <xf numFmtId="170" fontId="28" fillId="0" borderId="51" xfId="0" applyNumberFormat="1" applyFont="1" applyBorder="1"/>
    <xf numFmtId="167" fontId="28" fillId="0" borderId="51" xfId="0" applyNumberFormat="1" applyFont="1" applyBorder="1"/>
    <xf numFmtId="170" fontId="28" fillId="0" borderId="7" xfId="0" applyNumberFormat="1" applyFont="1" applyBorder="1"/>
    <xf numFmtId="167" fontId="28" fillId="0" borderId="7" xfId="0" applyNumberFormat="1" applyFont="1" applyBorder="1"/>
    <xf numFmtId="9" fontId="28" fillId="0" borderId="7" xfId="0" applyNumberFormat="1" applyFont="1" applyBorder="1" applyAlignment="1">
      <alignment horizontal="center" vertical="center" wrapText="1"/>
    </xf>
    <xf numFmtId="10" fontId="12" fillId="0" borderId="7" xfId="2" applyNumberFormat="1" applyFont="1" applyBorder="1" applyAlignment="1">
      <alignment horizontal="center" vertical="center" wrapText="1"/>
    </xf>
    <xf numFmtId="0" fontId="23" fillId="0" borderId="55" xfId="1" applyFont="1" applyBorder="1" applyAlignment="1">
      <alignment horizontal="center" vertical="center"/>
    </xf>
    <xf numFmtId="0" fontId="12" fillId="0" borderId="7" xfId="0" quotePrefix="1" applyFont="1" applyBorder="1" applyAlignment="1">
      <alignment horizontal="center" vertical="center"/>
    </xf>
    <xf numFmtId="0" fontId="28" fillId="0" borderId="125" xfId="1" applyFont="1" applyBorder="1"/>
    <xf numFmtId="49" fontId="12" fillId="9" borderId="7" xfId="0" applyNumberFormat="1" applyFont="1" applyFill="1" applyBorder="1" applyAlignment="1">
      <alignment horizontal="center" vertical="center"/>
    </xf>
    <xf numFmtId="49" fontId="12" fillId="0" borderId="7" xfId="0" applyNumberFormat="1" applyFont="1" applyBorder="1" applyAlignment="1">
      <alignment horizontal="left" vertical="center" wrapText="1"/>
    </xf>
    <xf numFmtId="49" fontId="58" fillId="0" borderId="7" xfId="0" applyNumberFormat="1" applyFont="1" applyBorder="1" applyAlignment="1">
      <alignment horizontal="center" vertical="center"/>
    </xf>
    <xf numFmtId="49" fontId="60" fillId="0" borderId="7" xfId="0" applyNumberFormat="1" applyFont="1" applyBorder="1" applyAlignment="1">
      <alignment horizontal="center" vertical="center"/>
    </xf>
    <xf numFmtId="10" fontId="58" fillId="0" borderId="7" xfId="0" applyNumberFormat="1" applyFont="1" applyBorder="1" applyAlignment="1">
      <alignment horizontal="center" vertical="center"/>
    </xf>
    <xf numFmtId="167" fontId="12" fillId="0" borderId="72" xfId="0" applyNumberFormat="1" applyFont="1" applyBorder="1"/>
    <xf numFmtId="167" fontId="12" fillId="0" borderId="82" xfId="0" applyNumberFormat="1" applyFont="1" applyBorder="1"/>
    <xf numFmtId="167" fontId="71" fillId="0" borderId="151" xfId="0" applyNumberFormat="1" applyFont="1" applyBorder="1"/>
    <xf numFmtId="167" fontId="71" fillId="0" borderId="150" xfId="0" applyNumberFormat="1" applyFont="1" applyBorder="1"/>
    <xf numFmtId="167" fontId="71" fillId="0" borderId="155" xfId="0" applyNumberFormat="1" applyFont="1" applyBorder="1"/>
    <xf numFmtId="167" fontId="59" fillId="0" borderId="7" xfId="0" applyNumberFormat="1" applyFont="1" applyBorder="1"/>
    <xf numFmtId="10" fontId="72" fillId="0" borderId="150" xfId="0" applyNumberFormat="1" applyFont="1" applyBorder="1" applyAlignment="1">
      <alignment horizontal="center" vertical="center"/>
    </xf>
    <xf numFmtId="0" fontId="72" fillId="0" borderId="150" xfId="0" applyFont="1" applyBorder="1" applyAlignment="1">
      <alignment horizontal="center" vertical="center"/>
    </xf>
    <xf numFmtId="0" fontId="72" fillId="0" borderId="150" xfId="0" applyFont="1" applyBorder="1" applyAlignment="1">
      <alignment horizontal="center" vertical="center" wrapText="1"/>
    </xf>
    <xf numFmtId="6" fontId="72" fillId="0" borderId="150" xfId="0" applyNumberFormat="1" applyFont="1" applyBorder="1" applyAlignment="1">
      <alignment horizontal="center" vertical="center" wrapText="1"/>
    </xf>
    <xf numFmtId="49" fontId="10" fillId="0" borderId="51" xfId="0" applyNumberFormat="1" applyFont="1" applyBorder="1" applyAlignment="1">
      <alignment horizontal="center" vertical="center"/>
    </xf>
    <xf numFmtId="16" fontId="10" fillId="0" borderId="6" xfId="0" applyNumberFormat="1" applyFont="1" applyBorder="1" applyAlignment="1">
      <alignment horizontal="center" vertical="center"/>
    </xf>
    <xf numFmtId="0" fontId="12" fillId="0" borderId="7" xfId="0" applyFont="1" applyBorder="1" applyAlignment="1">
      <alignment horizontal="left" vertical="center"/>
    </xf>
    <xf numFmtId="0" fontId="28" fillId="0" borderId="38" xfId="1" applyFont="1" applyBorder="1" applyAlignment="1">
      <alignment horizontal="right"/>
    </xf>
    <xf numFmtId="0" fontId="28" fillId="0" borderId="38" xfId="1" applyFont="1" applyBorder="1" applyAlignment="1">
      <alignment horizontal="left"/>
    </xf>
    <xf numFmtId="9" fontId="12" fillId="0" borderId="7" xfId="0" applyNumberFormat="1" applyFont="1" applyBorder="1" applyAlignment="1">
      <alignment horizontal="center" vertical="center" wrapText="1"/>
    </xf>
    <xf numFmtId="0" fontId="12" fillId="0" borderId="6" xfId="0" applyFont="1" applyBorder="1" applyAlignment="1">
      <alignment horizontal="center" vertical="center" wrapText="1"/>
    </xf>
    <xf numFmtId="49" fontId="10" fillId="0" borderId="6" xfId="0" applyNumberFormat="1" applyFont="1" applyBorder="1" applyAlignment="1">
      <alignment horizontal="center" vertical="center"/>
    </xf>
    <xf numFmtId="0" fontId="12" fillId="0" borderId="88" xfId="0" applyFont="1" applyBorder="1" applyAlignment="1">
      <alignment vertical="center" wrapText="1"/>
    </xf>
    <xf numFmtId="0" fontId="12" fillId="0" borderId="51" xfId="0" applyFont="1" applyBorder="1" applyAlignment="1">
      <alignment vertical="center" wrapText="1"/>
    </xf>
    <xf numFmtId="0" fontId="16"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xf>
    <xf numFmtId="0" fontId="0" fillId="0" borderId="2" xfId="0" applyBorder="1"/>
    <xf numFmtId="0" fontId="0" fillId="0" borderId="1" xfId="0" applyBorder="1"/>
    <xf numFmtId="0" fontId="0" fillId="0" borderId="13" xfId="0" applyBorder="1"/>
    <xf numFmtId="0" fontId="11" fillId="3" borderId="2" xfId="0" applyFont="1" applyFill="1" applyBorder="1" applyAlignment="1">
      <alignment horizontal="center"/>
    </xf>
    <xf numFmtId="0" fontId="11" fillId="3" borderId="13" xfId="0" applyFont="1" applyFill="1" applyBorder="1" applyAlignment="1">
      <alignment horizontal="center"/>
    </xf>
    <xf numFmtId="2" fontId="0" fillId="0" borderId="2" xfId="0" applyNumberFormat="1" applyBorder="1"/>
    <xf numFmtId="2" fontId="0" fillId="0" borderId="13" xfId="0" applyNumberFormat="1" applyBorder="1"/>
    <xf numFmtId="0" fontId="7" fillId="0" borderId="78" xfId="0" applyFont="1" applyBorder="1" applyAlignment="1">
      <alignment horizontal="left" vertical="center" wrapText="1"/>
    </xf>
    <xf numFmtId="0" fontId="7" fillId="0" borderId="113" xfId="0" applyFont="1" applyBorder="1" applyAlignment="1">
      <alignment horizontal="left" vertical="center" wrapText="1"/>
    </xf>
    <xf numFmtId="0" fontId="7" fillId="0" borderId="103" xfId="0" applyFont="1" applyBorder="1" applyAlignment="1">
      <alignment horizontal="left" vertical="center" wrapText="1"/>
    </xf>
    <xf numFmtId="0" fontId="12" fillId="0" borderId="62" xfId="0" applyFont="1" applyBorder="1" applyAlignment="1">
      <alignment horizontal="center" vertical="center" wrapText="1"/>
    </xf>
    <xf numFmtId="0" fontId="12" fillId="0" borderId="114" xfId="0" applyFont="1" applyBorder="1" applyAlignment="1">
      <alignment horizontal="center" vertical="center" wrapText="1"/>
    </xf>
    <xf numFmtId="0" fontId="12" fillId="0" borderId="93" xfId="0" applyFont="1" applyBorder="1" applyAlignment="1">
      <alignment horizontal="center" vertical="center" wrapText="1"/>
    </xf>
    <xf numFmtId="0" fontId="12" fillId="0" borderId="115"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116" xfId="0" applyFont="1" applyBorder="1" applyAlignment="1">
      <alignment horizontal="center" vertical="center" wrapText="1"/>
    </xf>
    <xf numFmtId="0" fontId="12" fillId="0" borderId="7" xfId="0" applyFont="1" applyBorder="1" applyAlignment="1">
      <alignment horizontal="center" vertical="center" wrapText="1"/>
    </xf>
    <xf numFmtId="0" fontId="10" fillId="0" borderId="78" xfId="0" applyFont="1" applyBorder="1" applyAlignment="1">
      <alignment horizontal="center" vertical="center"/>
    </xf>
    <xf numFmtId="0" fontId="10" fillId="0" borderId="113" xfId="0" applyFont="1" applyBorder="1" applyAlignment="1">
      <alignment horizontal="center" vertical="center"/>
    </xf>
    <xf numFmtId="0" fontId="10" fillId="0" borderId="103" xfId="0" applyFont="1" applyBorder="1" applyAlignment="1">
      <alignment horizontal="center" vertical="center"/>
    </xf>
    <xf numFmtId="0" fontId="34" fillId="0" borderId="2" xfId="0" applyFont="1" applyBorder="1" applyAlignment="1">
      <alignment horizontal="center" vertical="center" wrapText="1"/>
    </xf>
    <xf numFmtId="0" fontId="34" fillId="0" borderId="117" xfId="0" applyFont="1" applyBorder="1" applyAlignment="1">
      <alignment horizontal="center" vertical="center" wrapText="1"/>
    </xf>
    <xf numFmtId="0" fontId="34" fillId="0" borderId="1" xfId="0" applyFont="1" applyBorder="1" applyAlignment="1">
      <alignment horizontal="left" vertical="center" wrapText="1"/>
    </xf>
    <xf numFmtId="0" fontId="34" fillId="0" borderId="13" xfId="0" applyFont="1" applyBorder="1" applyAlignment="1">
      <alignment horizontal="left" vertical="center" wrapText="1"/>
    </xf>
    <xf numFmtId="0" fontId="12" fillId="0" borderId="78" xfId="0" applyFont="1" applyBorder="1" applyAlignment="1">
      <alignment horizontal="left" vertical="center" wrapText="1"/>
    </xf>
    <xf numFmtId="0" fontId="12" fillId="0" borderId="113" xfId="0" applyFont="1" applyBorder="1" applyAlignment="1">
      <alignment horizontal="left" vertical="center" wrapText="1"/>
    </xf>
    <xf numFmtId="0" fontId="12" fillId="0" borderId="103" xfId="0" applyFont="1" applyBorder="1" applyAlignment="1">
      <alignment horizontal="left" vertical="center" wrapText="1"/>
    </xf>
    <xf numFmtId="0" fontId="14" fillId="0" borderId="2" xfId="0" applyFont="1" applyBorder="1" applyAlignment="1">
      <alignment horizontal="center" vertical="center" wrapText="1"/>
    </xf>
    <xf numFmtId="0" fontId="14" fillId="0" borderId="117" xfId="0" applyFont="1" applyBorder="1" applyAlignment="1">
      <alignment horizontal="center" vertical="center" wrapText="1"/>
    </xf>
    <xf numFmtId="0" fontId="7" fillId="0" borderId="1" xfId="0" applyFont="1" applyBorder="1" applyAlignment="1">
      <alignment horizontal="left" vertical="center" wrapText="1"/>
    </xf>
    <xf numFmtId="0" fontId="7" fillId="0" borderId="13" xfId="0" applyFont="1" applyBorder="1" applyAlignment="1">
      <alignment horizontal="left" vertical="center" wrapText="1"/>
    </xf>
    <xf numFmtId="0" fontId="8" fillId="2" borderId="0" xfId="0" applyFont="1" applyFill="1" applyAlignment="1">
      <alignment horizontal="center"/>
    </xf>
    <xf numFmtId="4" fontId="0" fillId="0" borderId="2" xfId="0" applyNumberFormat="1" applyBorder="1" applyAlignment="1">
      <alignment horizontal="right"/>
    </xf>
    <xf numFmtId="4" fontId="0" fillId="0" borderId="13" xfId="0" applyNumberFormat="1" applyBorder="1" applyAlignment="1">
      <alignment horizontal="right"/>
    </xf>
    <xf numFmtId="0" fontId="10" fillId="0" borderId="7" xfId="0" applyFont="1" applyBorder="1" applyAlignment="1">
      <alignment horizontal="center" vertical="center"/>
    </xf>
    <xf numFmtId="0" fontId="34" fillId="0" borderId="62" xfId="0" applyFont="1" applyBorder="1" applyAlignment="1">
      <alignment horizontal="left" vertical="top" wrapText="1"/>
    </xf>
    <xf numFmtId="0" fontId="34" fillId="0" borderId="114" xfId="0" applyFont="1" applyBorder="1" applyAlignment="1">
      <alignment horizontal="left" vertical="top" wrapText="1"/>
    </xf>
    <xf numFmtId="0" fontId="34" fillId="0" borderId="93" xfId="0" applyFont="1" applyBorder="1" applyAlignment="1">
      <alignment horizontal="left" vertical="top" wrapText="1"/>
    </xf>
    <xf numFmtId="0" fontId="34" fillId="0" borderId="96" xfId="0" applyFont="1" applyBorder="1" applyAlignment="1">
      <alignment horizontal="left" vertical="top" wrapText="1"/>
    </xf>
    <xf numFmtId="0" fontId="34" fillId="0" borderId="0" xfId="0" applyFont="1" applyAlignment="1">
      <alignment horizontal="left" vertical="top" wrapText="1"/>
    </xf>
    <xf numFmtId="0" fontId="34" fillId="0" borderId="95" xfId="0" applyFont="1" applyBorder="1" applyAlignment="1">
      <alignment horizontal="left" vertical="top" wrapText="1"/>
    </xf>
    <xf numFmtId="0" fontId="34" fillId="0" borderId="115" xfId="0" applyFont="1" applyBorder="1" applyAlignment="1">
      <alignment horizontal="left" vertical="top" wrapText="1"/>
    </xf>
    <xf numFmtId="0" fontId="34" fillId="0" borderId="104" xfId="0" applyFont="1" applyBorder="1" applyAlignment="1">
      <alignment horizontal="left" vertical="top" wrapText="1"/>
    </xf>
    <xf numFmtId="0" fontId="34" fillId="0" borderId="116" xfId="0" applyFont="1" applyBorder="1" applyAlignment="1">
      <alignment horizontal="left" vertical="top" wrapText="1"/>
    </xf>
    <xf numFmtId="0" fontId="7" fillId="0" borderId="93" xfId="0" applyFont="1" applyBorder="1" applyAlignment="1">
      <alignment horizontal="center" vertical="center" wrapText="1"/>
    </xf>
    <xf numFmtId="0" fontId="7" fillId="0" borderId="95" xfId="0" applyFont="1" applyBorder="1" applyAlignment="1">
      <alignment horizontal="center" vertical="center" wrapText="1"/>
    </xf>
    <xf numFmtId="0" fontId="0" fillId="0" borderId="78" xfId="0" applyBorder="1" applyAlignment="1">
      <alignment horizontal="center"/>
    </xf>
    <xf numFmtId="0" fontId="0" fillId="0" borderId="113" xfId="0" applyBorder="1" applyAlignment="1">
      <alignment horizontal="center"/>
    </xf>
    <xf numFmtId="0" fontId="0" fillId="0" borderId="103" xfId="0" applyBorder="1" applyAlignment="1">
      <alignment horizontal="center"/>
    </xf>
    <xf numFmtId="0" fontId="12" fillId="0" borderId="78" xfId="0" applyFont="1" applyBorder="1" applyAlignment="1">
      <alignment horizontal="center" vertical="center" wrapText="1"/>
    </xf>
    <xf numFmtId="0" fontId="12" fillId="0" borderId="103" xfId="0" applyFont="1" applyBorder="1" applyAlignment="1">
      <alignment horizontal="center" vertical="center" wrapText="1"/>
    </xf>
    <xf numFmtId="0" fontId="7" fillId="0" borderId="62" xfId="0" applyFont="1" applyBorder="1" applyAlignment="1">
      <alignment horizontal="left" vertical="center" wrapText="1"/>
    </xf>
    <xf numFmtId="0" fontId="7" fillId="0" borderId="114" xfId="0" applyFont="1" applyBorder="1" applyAlignment="1">
      <alignment horizontal="left" vertical="center" wrapText="1"/>
    </xf>
    <xf numFmtId="0" fontId="7" fillId="0" borderId="93" xfId="0" applyFont="1" applyBorder="1" applyAlignment="1">
      <alignment horizontal="left" vertical="center" wrapText="1"/>
    </xf>
    <xf numFmtId="0" fontId="7" fillId="0" borderId="96" xfId="0" applyFont="1" applyBorder="1" applyAlignment="1">
      <alignment horizontal="left" vertical="center" wrapText="1"/>
    </xf>
    <xf numFmtId="0" fontId="7" fillId="0" borderId="0" xfId="0" applyFont="1" applyAlignment="1">
      <alignment horizontal="left" vertical="center" wrapText="1"/>
    </xf>
    <xf numFmtId="0" fontId="7" fillId="0" borderId="95" xfId="0" applyFont="1" applyBorder="1" applyAlignment="1">
      <alignment horizontal="left" vertical="center" wrapText="1"/>
    </xf>
    <xf numFmtId="0" fontId="7" fillId="0" borderId="115" xfId="0" applyFont="1" applyBorder="1" applyAlignment="1">
      <alignment horizontal="left" vertical="center" wrapText="1"/>
    </xf>
    <xf numFmtId="0" fontId="7" fillId="0" borderId="104" xfId="0" applyFont="1" applyBorder="1" applyAlignment="1">
      <alignment horizontal="left" vertical="center" wrapText="1"/>
    </xf>
    <xf numFmtId="0" fontId="7" fillId="0" borderId="116" xfId="0" applyFont="1" applyBorder="1" applyAlignment="1">
      <alignment horizontal="left" vertical="center" wrapText="1"/>
    </xf>
    <xf numFmtId="0" fontId="12" fillId="0" borderId="96" xfId="0" applyFont="1" applyBorder="1" applyAlignment="1">
      <alignment horizontal="center" vertical="center" wrapText="1"/>
    </xf>
    <xf numFmtId="0" fontId="12" fillId="0" borderId="95" xfId="0" applyFont="1" applyBorder="1" applyAlignment="1">
      <alignment horizontal="center" vertical="center" wrapText="1"/>
    </xf>
    <xf numFmtId="0" fontId="12" fillId="0" borderId="7" xfId="0" applyFont="1" applyBorder="1" applyAlignment="1">
      <alignment horizontal="left" vertical="center" wrapText="1"/>
    </xf>
    <xf numFmtId="0" fontId="5" fillId="10" borderId="78" xfId="0" applyFont="1" applyFill="1" applyBorder="1" applyAlignment="1">
      <alignment horizontal="left" vertical="top" wrapText="1"/>
    </xf>
    <xf numFmtId="0" fontId="0" fillId="10" borderId="113" xfId="0" applyFill="1" applyBorder="1" applyAlignment="1">
      <alignment horizontal="left" vertical="top" wrapText="1"/>
    </xf>
    <xf numFmtId="0" fontId="0" fillId="10" borderId="103" xfId="0" applyFill="1" applyBorder="1" applyAlignment="1">
      <alignment horizontal="left" vertical="top" wrapText="1"/>
    </xf>
    <xf numFmtId="0" fontId="5" fillId="0" borderId="78" xfId="0" applyFont="1" applyBorder="1" applyAlignment="1">
      <alignment horizontal="left" vertical="top" wrapText="1"/>
    </xf>
    <xf numFmtId="0" fontId="0" fillId="0" borderId="113" xfId="0" applyBorder="1" applyAlignment="1">
      <alignment horizontal="left" vertical="top" wrapText="1"/>
    </xf>
    <xf numFmtId="0" fontId="0" fillId="0" borderId="103" xfId="0" applyBorder="1" applyAlignment="1">
      <alignment horizontal="left" vertical="top" wrapText="1"/>
    </xf>
    <xf numFmtId="0" fontId="66" fillId="10" borderId="78" xfId="0" applyFont="1" applyFill="1" applyBorder="1" applyAlignment="1">
      <alignment horizontal="left" vertical="top" wrapText="1"/>
    </xf>
    <xf numFmtId="0" fontId="12" fillId="0" borderId="62" xfId="0" applyFont="1" applyBorder="1" applyAlignment="1">
      <alignment horizontal="left" vertical="center" wrapText="1"/>
    </xf>
    <xf numFmtId="0" fontId="12" fillId="0" borderId="114" xfId="0" applyFont="1" applyBorder="1" applyAlignment="1">
      <alignment horizontal="left" vertical="center" wrapText="1"/>
    </xf>
    <xf numFmtId="0" fontId="12" fillId="0" borderId="93" xfId="0" applyFont="1" applyBorder="1" applyAlignment="1">
      <alignment horizontal="left" vertical="center" wrapText="1"/>
    </xf>
    <xf numFmtId="0" fontId="12" fillId="0" borderId="96" xfId="0" applyFont="1" applyBorder="1" applyAlignment="1">
      <alignment horizontal="left" vertical="center" wrapText="1"/>
    </xf>
    <xf numFmtId="0" fontId="12" fillId="0" borderId="0" xfId="0" applyFont="1" applyAlignment="1">
      <alignment horizontal="left" vertical="center" wrapText="1"/>
    </xf>
    <xf numFmtId="0" fontId="12" fillId="0" borderId="95" xfId="0" applyFont="1" applyBorder="1" applyAlignment="1">
      <alignment horizontal="left" vertical="center" wrapText="1"/>
    </xf>
    <xf numFmtId="0" fontId="12" fillId="0" borderId="115" xfId="0" applyFont="1" applyBorder="1" applyAlignment="1">
      <alignment horizontal="left" vertical="center" wrapText="1"/>
    </xf>
    <xf numFmtId="0" fontId="12" fillId="0" borderId="104" xfId="0" applyFont="1" applyBorder="1" applyAlignment="1">
      <alignment horizontal="left" vertical="center" wrapText="1"/>
    </xf>
    <xf numFmtId="0" fontId="12" fillId="0" borderId="116" xfId="0" applyFont="1" applyBorder="1" applyAlignment="1">
      <alignment horizontal="left" vertical="center" wrapText="1"/>
    </xf>
    <xf numFmtId="0" fontId="5" fillId="0" borderId="114" xfId="0" applyFont="1" applyBorder="1" applyAlignment="1">
      <alignment horizontal="left" vertical="top" wrapText="1"/>
    </xf>
    <xf numFmtId="0" fontId="12" fillId="0" borderId="78" xfId="0" applyFont="1" applyBorder="1" applyAlignment="1">
      <alignment vertical="center" wrapText="1"/>
    </xf>
    <xf numFmtId="0" fontId="12" fillId="0" borderId="113" xfId="0" applyFont="1" applyBorder="1" applyAlignment="1">
      <alignment vertical="center" wrapText="1"/>
    </xf>
    <xf numFmtId="0" fontId="12" fillId="0" borderId="103" xfId="0" applyFont="1" applyBorder="1" applyAlignment="1">
      <alignment vertical="center" wrapText="1"/>
    </xf>
    <xf numFmtId="0" fontId="12" fillId="0" borderId="7" xfId="0" applyFont="1" applyBorder="1" applyAlignment="1">
      <alignment vertical="center" wrapText="1"/>
    </xf>
    <xf numFmtId="0" fontId="7" fillId="0" borderId="6" xfId="0" applyFont="1" applyBorder="1" applyAlignment="1">
      <alignment horizontal="center" vertical="center" wrapText="1"/>
    </xf>
    <xf numFmtId="0" fontId="7" fillId="0" borderId="88" xfId="0" applyFont="1" applyBorder="1" applyAlignment="1">
      <alignment horizontal="center" vertical="center" wrapText="1"/>
    </xf>
    <xf numFmtId="0" fontId="7" fillId="0" borderId="51" xfId="0" applyFont="1" applyBorder="1" applyAlignment="1">
      <alignment horizontal="center" vertical="center" wrapText="1"/>
    </xf>
    <xf numFmtId="0" fontId="5" fillId="0" borderId="96" xfId="0" applyFont="1" applyBorder="1" applyAlignment="1">
      <alignment horizontal="left" vertical="top" wrapText="1"/>
    </xf>
    <xf numFmtId="0" fontId="0" fillId="0" borderId="0" xfId="0" applyAlignment="1">
      <alignment horizontal="left" vertical="top" wrapText="1"/>
    </xf>
    <xf numFmtId="0" fontId="0" fillId="0" borderId="95" xfId="0" applyBorder="1" applyAlignment="1">
      <alignment horizontal="left" vertical="top" wrapText="1"/>
    </xf>
    <xf numFmtId="0" fontId="68" fillId="10" borderId="78" xfId="0" applyFont="1" applyFill="1" applyBorder="1" applyAlignment="1">
      <alignment horizontal="left" vertical="top" wrapText="1"/>
    </xf>
    <xf numFmtId="0" fontId="67" fillId="10" borderId="113" xfId="0" applyFont="1" applyFill="1" applyBorder="1" applyAlignment="1">
      <alignment horizontal="left" vertical="top" wrapText="1"/>
    </xf>
    <xf numFmtId="0" fontId="67" fillId="10" borderId="103" xfId="0" applyFont="1" applyFill="1" applyBorder="1" applyAlignment="1">
      <alignment horizontal="left" vertical="top" wrapText="1"/>
    </xf>
    <xf numFmtId="0" fontId="67" fillId="0" borderId="62" xfId="0" applyFont="1" applyBorder="1" applyAlignment="1">
      <alignment vertical="top" wrapText="1"/>
    </xf>
    <xf numFmtId="0" fontId="0" fillId="0" borderId="114" xfId="0" applyBorder="1" applyAlignment="1">
      <alignment vertical="top"/>
    </xf>
    <xf numFmtId="0" fontId="0" fillId="0" borderId="93" xfId="0" applyBorder="1" applyAlignment="1">
      <alignment vertical="top"/>
    </xf>
    <xf numFmtId="0" fontId="30" fillId="0" borderId="22" xfId="1" applyFont="1" applyBorder="1" applyAlignment="1">
      <alignment horizontal="center" vertical="center" wrapText="1"/>
    </xf>
    <xf numFmtId="0" fontId="67" fillId="0" borderId="96" xfId="0" applyFont="1" applyBorder="1" applyAlignment="1">
      <alignment vertical="top" wrapText="1"/>
    </xf>
    <xf numFmtId="0" fontId="0" fillId="0" borderId="0" xfId="0" applyAlignment="1">
      <alignment vertical="top"/>
    </xf>
    <xf numFmtId="0" fontId="0" fillId="0" borderId="95" xfId="0" applyBorder="1" applyAlignment="1">
      <alignment vertical="top"/>
    </xf>
    <xf numFmtId="0" fontId="67" fillId="0" borderId="115" xfId="0" applyFont="1" applyBorder="1" applyAlignment="1">
      <alignment vertical="top" wrapText="1"/>
    </xf>
    <xf numFmtId="0" fontId="0" fillId="0" borderId="104" xfId="0" applyBorder="1" applyAlignment="1">
      <alignment vertical="top"/>
    </xf>
    <xf numFmtId="0" fontId="0" fillId="0" borderId="116" xfId="0" applyBorder="1" applyAlignment="1">
      <alignment vertical="top"/>
    </xf>
    <xf numFmtId="0" fontId="67" fillId="11" borderId="115" xfId="0" applyFont="1" applyFill="1" applyBorder="1" applyAlignment="1">
      <alignment vertical="top" wrapText="1"/>
    </xf>
    <xf numFmtId="0" fontId="0" fillId="11" borderId="104" xfId="0" applyFill="1" applyBorder="1" applyAlignment="1">
      <alignment vertical="top"/>
    </xf>
    <xf numFmtId="0" fontId="0" fillId="11" borderId="116" xfId="0" applyFill="1" applyBorder="1" applyAlignment="1">
      <alignment vertical="top"/>
    </xf>
    <xf numFmtId="0" fontId="5" fillId="0" borderId="62" xfId="0" applyFont="1" applyBorder="1" applyAlignment="1">
      <alignment horizontal="left" vertical="top" wrapText="1"/>
    </xf>
    <xf numFmtId="0" fontId="0" fillId="0" borderId="114" xfId="0" applyBorder="1" applyAlignment="1">
      <alignment horizontal="left" vertical="top" wrapText="1"/>
    </xf>
    <xf numFmtId="0" fontId="0" fillId="0" borderId="93" xfId="0" applyBorder="1" applyAlignment="1">
      <alignment horizontal="left" vertical="top" wrapText="1"/>
    </xf>
    <xf numFmtId="0" fontId="67" fillId="10" borderId="78" xfId="0" applyFont="1" applyFill="1" applyBorder="1" applyAlignment="1">
      <alignment vertical="top" wrapText="1"/>
    </xf>
    <xf numFmtId="0" fontId="67" fillId="10" borderId="113" xfId="0" applyFont="1" applyFill="1" applyBorder="1" applyAlignment="1">
      <alignment vertical="top"/>
    </xf>
    <xf numFmtId="0" fontId="67" fillId="10" borderId="103" xfId="0" applyFont="1" applyFill="1" applyBorder="1" applyAlignment="1">
      <alignment vertical="top"/>
    </xf>
    <xf numFmtId="2" fontId="18" fillId="0" borderId="15" xfId="1" applyNumberFormat="1" applyBorder="1"/>
    <xf numFmtId="0" fontId="18" fillId="0" borderId="32" xfId="1" applyBorder="1"/>
    <xf numFmtId="0" fontId="18" fillId="0" borderId="118" xfId="1" applyBorder="1"/>
    <xf numFmtId="0" fontId="18" fillId="0" borderId="119" xfId="1" applyBorder="1"/>
    <xf numFmtId="0" fontId="23" fillId="0" borderId="78" xfId="1" applyFont="1" applyBorder="1" applyAlignment="1">
      <alignment horizontal="center" vertical="center"/>
    </xf>
    <xf numFmtId="0" fontId="23" fillId="0" borderId="103" xfId="1" applyFont="1" applyBorder="1" applyAlignment="1">
      <alignment horizontal="center" vertical="center"/>
    </xf>
    <xf numFmtId="0" fontId="22" fillId="5" borderId="15" xfId="1" applyFont="1" applyFill="1" applyBorder="1" applyAlignment="1">
      <alignment horizontal="center"/>
    </xf>
    <xf numFmtId="0" fontId="24" fillId="0" borderId="15" xfId="1" applyFont="1" applyBorder="1"/>
    <xf numFmtId="0" fontId="25" fillId="0" borderId="15" xfId="1" applyFont="1" applyBorder="1" applyAlignment="1">
      <alignment horizontal="left"/>
    </xf>
    <xf numFmtId="0" fontId="18" fillId="0" borderId="30" xfId="1" applyBorder="1"/>
    <xf numFmtId="0" fontId="18" fillId="0" borderId="15" xfId="1" applyBorder="1"/>
    <xf numFmtId="0" fontId="18" fillId="0" borderId="120" xfId="1" applyBorder="1"/>
    <xf numFmtId="0" fontId="30" fillId="0" borderId="58" xfId="1" applyFont="1" applyBorder="1" applyAlignment="1">
      <alignment horizontal="center" vertical="center" wrapText="1"/>
    </xf>
    <xf numFmtId="0" fontId="30" fillId="0" borderId="59" xfId="1" applyFont="1" applyBorder="1" applyAlignment="1">
      <alignment horizontal="center" vertical="center" wrapText="1"/>
    </xf>
    <xf numFmtId="0" fontId="30" fillId="0" borderId="60" xfId="1" applyFont="1" applyBorder="1" applyAlignment="1">
      <alignment horizontal="center" vertical="center" wrapText="1"/>
    </xf>
    <xf numFmtId="0" fontId="12" fillId="0" borderId="6" xfId="0" applyFont="1" applyBorder="1" applyAlignment="1">
      <alignment horizontal="center" vertical="center" wrapText="1"/>
    </xf>
    <xf numFmtId="0" fontId="12" fillId="0" borderId="88" xfId="0" applyFont="1" applyBorder="1" applyAlignment="1">
      <alignment horizontal="center" vertical="center" wrapText="1"/>
    </xf>
    <xf numFmtId="0" fontId="12" fillId="0" borderId="51" xfId="0" applyFont="1" applyBorder="1" applyAlignment="1">
      <alignment horizontal="center" vertical="center" wrapText="1"/>
    </xf>
    <xf numFmtId="0" fontId="7" fillId="0" borderId="121" xfId="0" applyFont="1" applyBorder="1" applyAlignment="1">
      <alignment horizontal="left" vertical="center" wrapText="1"/>
    </xf>
    <xf numFmtId="0" fontId="23" fillId="0" borderId="113" xfId="1" applyFont="1" applyBorder="1" applyAlignment="1">
      <alignment horizontal="center" vertical="center"/>
    </xf>
    <xf numFmtId="0" fontId="62" fillId="0" borderId="78" xfId="0" applyFont="1" applyBorder="1" applyAlignment="1">
      <alignment horizontal="center" vertical="center" wrapText="1"/>
    </xf>
    <xf numFmtId="0" fontId="62" fillId="0" borderId="113" xfId="0" applyFont="1" applyBorder="1" applyAlignment="1">
      <alignment horizontal="center" vertical="center" wrapText="1"/>
    </xf>
    <xf numFmtId="0" fontId="62" fillId="0" borderId="103" xfId="0" applyFont="1" applyBorder="1" applyAlignment="1">
      <alignment horizontal="center" vertical="center" wrapText="1"/>
    </xf>
    <xf numFmtId="0" fontId="34" fillId="0" borderId="7" xfId="0" applyFont="1" applyBorder="1" applyAlignment="1">
      <alignment horizontal="left" vertical="top" wrapText="1"/>
    </xf>
    <xf numFmtId="0" fontId="7" fillId="0" borderId="7" xfId="0" applyFont="1"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vertical="center" wrapText="1"/>
    </xf>
    <xf numFmtId="0" fontId="0" fillId="0" borderId="1" xfId="0" applyBorder="1" applyAlignment="1">
      <alignment vertical="center" wrapText="1"/>
    </xf>
    <xf numFmtId="0" fontId="0" fillId="0" borderId="13" xfId="0" applyBorder="1" applyAlignment="1">
      <alignment vertical="center" wrapText="1"/>
    </xf>
    <xf numFmtId="0" fontId="30" fillId="0" borderId="7" xfId="0" applyFont="1" applyBorder="1" applyAlignment="1">
      <alignment horizontal="left" vertical="top" wrapText="1"/>
    </xf>
    <xf numFmtId="0" fontId="7" fillId="0" borderId="78" xfId="0" applyFont="1" applyBorder="1" applyAlignment="1">
      <alignment horizontal="center" vertical="center" wrapText="1"/>
    </xf>
    <xf numFmtId="0" fontId="7" fillId="0" borderId="113" xfId="0" applyFont="1" applyBorder="1" applyAlignment="1">
      <alignment horizontal="center" vertical="center" wrapText="1"/>
    </xf>
    <xf numFmtId="0" fontId="7" fillId="0" borderId="103" xfId="0" applyFont="1" applyBorder="1" applyAlignment="1">
      <alignment horizontal="center" vertical="center" wrapText="1"/>
    </xf>
    <xf numFmtId="0" fontId="12" fillId="3" borderId="1" xfId="0" applyFont="1" applyFill="1" applyBorder="1"/>
    <xf numFmtId="0" fontId="2" fillId="0" borderId="2" xfId="0" applyFont="1" applyBorder="1"/>
    <xf numFmtId="0" fontId="2" fillId="0" borderId="1" xfId="0" applyFont="1" applyBorder="1"/>
    <xf numFmtId="0" fontId="26" fillId="0" borderId="7" xfId="0" applyFont="1" applyBorder="1" applyAlignment="1">
      <alignment horizontal="left" vertical="top" wrapText="1"/>
    </xf>
    <xf numFmtId="0" fontId="28" fillId="0" borderId="7" xfId="1" applyFont="1" applyBorder="1" applyAlignment="1">
      <alignment horizontal="center" vertical="center" wrapText="1"/>
    </xf>
    <xf numFmtId="0" fontId="28" fillId="0" borderId="22" xfId="1" applyFont="1" applyBorder="1" applyAlignment="1">
      <alignment horizontal="center" vertical="center" wrapText="1"/>
    </xf>
    <xf numFmtId="0" fontId="28" fillId="0" borderId="21" xfId="1" applyFont="1" applyBorder="1" applyAlignment="1">
      <alignment horizontal="center" vertical="center" wrapText="1"/>
    </xf>
    <xf numFmtId="0" fontId="30" fillId="0" borderId="22" xfId="1" applyFont="1" applyBorder="1" applyAlignment="1">
      <alignment horizontal="left" vertical="center" wrapText="1"/>
    </xf>
    <xf numFmtId="0" fontId="30" fillId="0" borderId="22" xfId="1" applyFont="1" applyBorder="1" applyAlignment="1">
      <alignment horizontal="center" vertical="center"/>
    </xf>
    <xf numFmtId="0" fontId="23" fillId="0" borderId="22" xfId="1" applyFont="1" applyBorder="1" applyAlignment="1">
      <alignment horizontal="center" vertical="center"/>
    </xf>
    <xf numFmtId="0" fontId="62" fillId="0" borderId="113" xfId="0" applyFont="1" applyBorder="1" applyAlignment="1">
      <alignment horizontal="left" vertical="center" wrapText="1"/>
    </xf>
    <xf numFmtId="0" fontId="62" fillId="0" borderId="103" xfId="0" applyFont="1" applyBorder="1" applyAlignment="1">
      <alignment horizontal="left" vertical="center" wrapText="1"/>
    </xf>
    <xf numFmtId="0" fontId="12" fillId="0" borderId="0" xfId="0" applyFont="1" applyAlignment="1">
      <alignment horizontal="center" vertical="center" wrapText="1"/>
    </xf>
    <xf numFmtId="0" fontId="22" fillId="5" borderId="122" xfId="1" applyFont="1" applyFill="1" applyBorder="1" applyAlignment="1">
      <alignment horizontal="center"/>
    </xf>
    <xf numFmtId="0" fontId="22" fillId="5" borderId="123" xfId="1" applyFont="1" applyFill="1" applyBorder="1" applyAlignment="1">
      <alignment horizontal="center"/>
    </xf>
    <xf numFmtId="2" fontId="18" fillId="0" borderId="17" xfId="1" applyNumberFormat="1" applyBorder="1" applyAlignment="1">
      <alignment horizontal="right"/>
    </xf>
    <xf numFmtId="2" fontId="18" fillId="0" borderId="19" xfId="1" applyNumberFormat="1" applyBorder="1" applyAlignment="1">
      <alignment horizontal="right"/>
    </xf>
    <xf numFmtId="0" fontId="25" fillId="0" borderId="33" xfId="1" applyFont="1" applyBorder="1" applyAlignment="1">
      <alignment horizontal="left" vertical="center" wrapText="1"/>
    </xf>
    <xf numFmtId="0" fontId="25" fillId="0" borderId="34" xfId="1" applyFont="1" applyBorder="1" applyAlignment="1">
      <alignment horizontal="left" vertical="center" wrapText="1"/>
    </xf>
    <xf numFmtId="0" fontId="25" fillId="0" borderId="35" xfId="1" applyFont="1" applyBorder="1" applyAlignment="1">
      <alignment horizontal="left" vertical="center" wrapText="1"/>
    </xf>
    <xf numFmtId="0" fontId="23" fillId="0" borderId="7" xfId="1" applyFont="1" applyBorder="1" applyAlignment="1">
      <alignment horizontal="center" vertical="center"/>
    </xf>
    <xf numFmtId="0" fontId="30" fillId="0" borderId="22" xfId="1" applyFont="1" applyBorder="1" applyAlignment="1">
      <alignment horizontal="left" vertical="center"/>
    </xf>
    <xf numFmtId="0" fontId="30" fillId="0" borderId="58" xfId="1" applyFont="1" applyBorder="1" applyAlignment="1">
      <alignment horizontal="left" vertical="center" wrapText="1"/>
    </xf>
    <xf numFmtId="0" fontId="30" fillId="0" borderId="59" xfId="1" applyFont="1" applyBorder="1" applyAlignment="1">
      <alignment horizontal="left" vertical="center" wrapText="1"/>
    </xf>
    <xf numFmtId="0" fontId="30" fillId="0" borderId="60" xfId="1" applyFont="1" applyBorder="1" applyAlignment="1">
      <alignment horizontal="left" vertical="center" wrapText="1"/>
    </xf>
    <xf numFmtId="0" fontId="28" fillId="0" borderId="55" xfId="1" applyFont="1" applyBorder="1" applyAlignment="1">
      <alignment horizontal="center" vertical="center" wrapText="1"/>
    </xf>
    <xf numFmtId="0" fontId="28" fillId="0" borderId="124" xfId="1" applyFont="1" applyBorder="1" applyAlignment="1">
      <alignment horizontal="center" vertical="center" wrapText="1"/>
    </xf>
    <xf numFmtId="0" fontId="28" fillId="0" borderId="108" xfId="1" applyFont="1" applyBorder="1" applyAlignment="1">
      <alignment horizontal="center" vertical="center" wrapText="1"/>
    </xf>
    <xf numFmtId="0" fontId="28" fillId="0" borderId="28" xfId="1" applyFont="1" applyBorder="1" applyAlignment="1">
      <alignment horizontal="center" vertical="center" wrapText="1"/>
    </xf>
    <xf numFmtId="0" fontId="28" fillId="0" borderId="0" xfId="1" applyFont="1" applyAlignment="1">
      <alignment horizontal="center" vertical="center" wrapText="1"/>
    </xf>
    <xf numFmtId="0" fontId="28" fillId="0" borderId="125" xfId="1" applyFont="1" applyBorder="1" applyAlignment="1">
      <alignment horizontal="center" vertical="center" wrapText="1"/>
    </xf>
    <xf numFmtId="0" fontId="28" fillId="0" borderId="61" xfId="1" applyFont="1" applyBorder="1" applyAlignment="1">
      <alignment horizontal="center" vertical="center" wrapText="1"/>
    </xf>
    <xf numFmtId="0" fontId="28" fillId="0" borderId="126" xfId="1" applyFont="1" applyBorder="1" applyAlignment="1">
      <alignment horizontal="center" vertical="center" wrapText="1"/>
    </xf>
    <xf numFmtId="0" fontId="28" fillId="0" borderId="127" xfId="1" applyFont="1" applyBorder="1" applyAlignment="1">
      <alignment horizontal="center" vertical="center" wrapText="1"/>
    </xf>
    <xf numFmtId="0" fontId="10" fillId="0" borderId="78" xfId="0" applyFont="1" applyBorder="1" applyAlignment="1">
      <alignment horizontal="center"/>
    </xf>
    <xf numFmtId="0" fontId="10" fillId="0" borderId="113" xfId="0" applyFont="1" applyBorder="1" applyAlignment="1">
      <alignment horizontal="center"/>
    </xf>
    <xf numFmtId="0" fontId="10" fillId="0" borderId="103" xfId="0" applyFont="1" applyBorder="1" applyAlignment="1">
      <alignment horizontal="center"/>
    </xf>
    <xf numFmtId="0" fontId="2" fillId="0" borderId="13" xfId="0" applyFont="1" applyBorder="1"/>
    <xf numFmtId="0" fontId="14" fillId="0" borderId="2" xfId="0" applyFont="1" applyBorder="1" applyAlignment="1">
      <alignment horizontal="left"/>
    </xf>
    <xf numFmtId="0" fontId="14" fillId="0" borderId="1" xfId="0" applyFont="1" applyBorder="1" applyAlignment="1">
      <alignment horizontal="left"/>
    </xf>
    <xf numFmtId="0" fontId="14" fillId="0" borderId="13" xfId="0" applyFont="1" applyBorder="1" applyAlignment="1">
      <alignment horizontal="left"/>
    </xf>
    <xf numFmtId="0" fontId="32" fillId="0" borderId="22" xfId="1" applyFont="1" applyBorder="1" applyAlignment="1">
      <alignment horizontal="left" vertical="center" wrapText="1"/>
    </xf>
    <xf numFmtId="0" fontId="13" fillId="0" borderId="15" xfId="1" applyFont="1" applyBorder="1"/>
    <xf numFmtId="0" fontId="18" fillId="0" borderId="17" xfId="1" applyBorder="1" applyAlignment="1">
      <alignment horizontal="left"/>
    </xf>
    <xf numFmtId="0" fontId="18" fillId="0" borderId="18" xfId="1" applyBorder="1" applyAlignment="1">
      <alignment horizontal="left"/>
    </xf>
    <xf numFmtId="0" fontId="18" fillId="0" borderId="19" xfId="1" applyBorder="1" applyAlignment="1">
      <alignment horizontal="left"/>
    </xf>
    <xf numFmtId="0" fontId="23" fillId="0" borderId="55" xfId="1" applyFont="1" applyBorder="1" applyAlignment="1">
      <alignment horizontal="center" vertical="center"/>
    </xf>
    <xf numFmtId="0" fontId="23" fillId="0" borderId="124" xfId="1" applyFont="1" applyBorder="1" applyAlignment="1">
      <alignment horizontal="center" vertical="center"/>
    </xf>
    <xf numFmtId="0" fontId="23" fillId="0" borderId="108" xfId="1" applyFont="1" applyBorder="1" applyAlignment="1">
      <alignment horizontal="center" vertical="center"/>
    </xf>
    <xf numFmtId="0" fontId="12" fillId="0" borderId="7" xfId="1" applyFont="1" applyBorder="1" applyAlignment="1">
      <alignment horizontal="center" vertical="center" wrapText="1"/>
    </xf>
    <xf numFmtId="0" fontId="23" fillId="0" borderId="21" xfId="1" applyFont="1" applyBorder="1" applyAlignment="1">
      <alignment horizontal="center" vertical="center"/>
    </xf>
    <xf numFmtId="0" fontId="30" fillId="0" borderId="7" xfId="0" applyFont="1" applyBorder="1" applyAlignment="1">
      <alignment horizontal="left" vertical="center" wrapText="1"/>
    </xf>
    <xf numFmtId="0" fontId="0" fillId="0" borderId="7" xfId="0" applyBorder="1" applyAlignment="1">
      <alignment vertical="center"/>
    </xf>
    <xf numFmtId="0" fontId="12" fillId="0" borderId="7" xfId="0" applyFont="1" applyBorder="1" applyAlignment="1">
      <alignment vertical="top" wrapText="1"/>
    </xf>
    <xf numFmtId="0" fontId="0" fillId="0" borderId="7" xfId="0" applyBorder="1" applyAlignment="1">
      <alignment vertical="top" wrapText="1"/>
    </xf>
    <xf numFmtId="1" fontId="12" fillId="0" borderId="7" xfId="0" applyNumberFormat="1" applyFont="1" applyBorder="1" applyAlignment="1">
      <alignment horizontal="center" vertical="center"/>
    </xf>
    <xf numFmtId="0" fontId="0" fillId="0" borderId="7" xfId="0" applyBorder="1" applyAlignment="1">
      <alignment horizontal="center" vertical="center"/>
    </xf>
    <xf numFmtId="0" fontId="12" fillId="0" borderId="7" xfId="0" applyFont="1" applyBorder="1" applyAlignment="1">
      <alignment horizontal="center" vertical="center"/>
    </xf>
    <xf numFmtId="0" fontId="23" fillId="0" borderId="58" xfId="1" applyFont="1" applyBorder="1" applyAlignment="1">
      <alignment horizontal="center" vertical="center"/>
    </xf>
    <xf numFmtId="0" fontId="23" fillId="0" borderId="59" xfId="1" applyFont="1" applyBorder="1" applyAlignment="1">
      <alignment horizontal="center" vertical="center"/>
    </xf>
    <xf numFmtId="0" fontId="23" fillId="0" borderId="60" xfId="1" applyFont="1" applyBorder="1" applyAlignment="1">
      <alignment horizontal="center" vertical="center"/>
    </xf>
    <xf numFmtId="0" fontId="28" fillId="0" borderId="22" xfId="1" applyFont="1" applyBorder="1" applyAlignment="1">
      <alignment vertical="center" wrapText="1"/>
    </xf>
    <xf numFmtId="0" fontId="30" fillId="0" borderId="128" xfId="1" applyFont="1" applyBorder="1" applyAlignment="1">
      <alignment horizontal="left" vertical="center" wrapText="1"/>
    </xf>
    <xf numFmtId="0" fontId="30" fillId="0" borderId="112" xfId="1" applyFont="1" applyBorder="1" applyAlignment="1">
      <alignment horizontal="left" vertical="center" wrapText="1"/>
    </xf>
    <xf numFmtId="0" fontId="28" fillId="0" borderId="62" xfId="1" applyFont="1" applyBorder="1" applyAlignment="1">
      <alignment horizontal="center" vertical="center" wrapText="1"/>
    </xf>
    <xf numFmtId="0" fontId="28" fillId="0" borderId="114" xfId="1" applyFont="1" applyBorder="1" applyAlignment="1">
      <alignment horizontal="center" vertical="center" wrapText="1"/>
    </xf>
    <xf numFmtId="0" fontId="28" fillId="0" borderId="93" xfId="1" applyFont="1" applyBorder="1" applyAlignment="1">
      <alignment horizontal="center" vertical="center" wrapText="1"/>
    </xf>
    <xf numFmtId="0" fontId="28" fillId="0" borderId="96" xfId="1" applyFont="1" applyBorder="1" applyAlignment="1">
      <alignment horizontal="center" vertical="center" wrapText="1"/>
    </xf>
    <xf numFmtId="0" fontId="28" fillId="0" borderId="95" xfId="1" applyFont="1" applyBorder="1" applyAlignment="1">
      <alignment horizontal="center" vertical="center" wrapText="1"/>
    </xf>
    <xf numFmtId="0" fontId="23" fillId="0" borderId="129" xfId="1" applyFont="1" applyBorder="1" applyAlignment="1">
      <alignment horizontal="center" vertical="center"/>
    </xf>
    <xf numFmtId="0" fontId="28" fillId="0" borderId="7" xfId="1" applyFont="1" applyBorder="1" applyAlignment="1">
      <alignment horizontal="left" vertical="center" wrapText="1"/>
    </xf>
    <xf numFmtId="0" fontId="28" fillId="0" borderId="88" xfId="1" applyFont="1" applyBorder="1" applyAlignment="1">
      <alignment horizontal="center" vertical="center" wrapText="1"/>
    </xf>
    <xf numFmtId="0" fontId="28" fillId="0" borderId="51" xfId="1" applyFont="1" applyBorder="1" applyAlignment="1">
      <alignment horizontal="center" vertical="center" wrapText="1"/>
    </xf>
    <xf numFmtId="0" fontId="28" fillId="0" borderId="78" xfId="1" applyFont="1" applyBorder="1" applyAlignment="1">
      <alignment horizontal="left" vertical="center" wrapText="1"/>
    </xf>
    <xf numFmtId="0" fontId="28" fillId="0" borderId="113" xfId="1" applyFont="1" applyBorder="1" applyAlignment="1">
      <alignment horizontal="left" vertical="center" wrapText="1"/>
    </xf>
    <xf numFmtId="0" fontId="28" fillId="0" borderId="103" xfId="1" applyFont="1" applyBorder="1" applyAlignment="1">
      <alignment horizontal="left" vertical="center" wrapText="1"/>
    </xf>
    <xf numFmtId="0" fontId="12" fillId="0" borderId="78" xfId="0" applyFont="1" applyBorder="1" applyAlignment="1">
      <alignment horizontal="left" vertical="top" wrapText="1"/>
    </xf>
    <xf numFmtId="0" fontId="12" fillId="0" borderId="113" xfId="0" applyFont="1" applyBorder="1" applyAlignment="1">
      <alignment horizontal="left" vertical="top" wrapText="1"/>
    </xf>
    <xf numFmtId="0" fontId="12" fillId="0" borderId="103" xfId="0" applyFont="1" applyBorder="1" applyAlignment="1">
      <alignment horizontal="left" vertical="top" wrapText="1"/>
    </xf>
    <xf numFmtId="0" fontId="38" fillId="0" borderId="78" xfId="0" applyFont="1" applyBorder="1" applyAlignment="1">
      <alignment horizontal="left" vertical="top" wrapText="1"/>
    </xf>
    <xf numFmtId="0" fontId="38" fillId="0" borderId="113" xfId="0" applyFont="1" applyBorder="1" applyAlignment="1">
      <alignment horizontal="left" vertical="top" wrapText="1"/>
    </xf>
    <xf numFmtId="0" fontId="38" fillId="0" borderId="103" xfId="0" applyFont="1" applyBorder="1" applyAlignment="1">
      <alignment horizontal="left" vertical="top" wrapText="1"/>
    </xf>
    <xf numFmtId="0" fontId="12" fillId="3" borderId="13" xfId="0" applyFont="1" applyFill="1" applyBorder="1"/>
    <xf numFmtId="0" fontId="12" fillId="0" borderId="6" xfId="0" applyFont="1" applyBorder="1" applyAlignment="1">
      <alignment horizontal="center" vertical="center"/>
    </xf>
    <xf numFmtId="0" fontId="12" fillId="0" borderId="88" xfId="0" applyFont="1" applyBorder="1" applyAlignment="1">
      <alignment horizontal="center" vertical="center"/>
    </xf>
    <xf numFmtId="0" fontId="12" fillId="0" borderId="51" xfId="0" applyFont="1" applyBorder="1" applyAlignment="1">
      <alignment horizontal="center" vertical="center"/>
    </xf>
    <xf numFmtId="49" fontId="10" fillId="0" borderId="6" xfId="0" applyNumberFormat="1" applyFont="1" applyBorder="1" applyAlignment="1">
      <alignment horizontal="center" vertical="center"/>
    </xf>
    <xf numFmtId="49" fontId="10" fillId="0" borderId="88" xfId="0" applyNumberFormat="1" applyFont="1" applyBorder="1" applyAlignment="1">
      <alignment horizontal="center" vertical="center"/>
    </xf>
    <xf numFmtId="49" fontId="10" fillId="0" borderId="51" xfId="0" applyNumberFormat="1" applyFont="1" applyBorder="1" applyAlignment="1">
      <alignment horizontal="center" vertical="center"/>
    </xf>
    <xf numFmtId="49" fontId="10" fillId="0" borderId="7" xfId="0" applyNumberFormat="1" applyFont="1" applyBorder="1" applyAlignment="1">
      <alignment horizontal="center" vertical="center"/>
    </xf>
    <xf numFmtId="0" fontId="10" fillId="0" borderId="78" xfId="0" applyFont="1" applyBorder="1" applyAlignment="1">
      <alignment horizontal="left" vertical="center" wrapText="1"/>
    </xf>
    <xf numFmtId="0" fontId="10" fillId="0" borderId="113" xfId="0" applyFont="1" applyBorder="1" applyAlignment="1">
      <alignment horizontal="left" vertical="center" wrapText="1"/>
    </xf>
    <xf numFmtId="0" fontId="10" fillId="0" borderId="103" xfId="0" applyFont="1" applyBorder="1" applyAlignment="1">
      <alignment horizontal="left" vertical="center" wrapText="1"/>
    </xf>
    <xf numFmtId="0" fontId="12" fillId="0" borderId="113" xfId="0" applyFont="1" applyBorder="1" applyAlignment="1">
      <alignment horizontal="center" vertical="center" wrapText="1"/>
    </xf>
    <xf numFmtId="0" fontId="14" fillId="0" borderId="62" xfId="0" applyFont="1" applyBorder="1" applyAlignment="1">
      <alignment horizontal="left" vertical="center" wrapText="1"/>
    </xf>
    <xf numFmtId="0" fontId="14" fillId="0" borderId="114" xfId="0" applyFont="1" applyBorder="1" applyAlignment="1">
      <alignment horizontal="left" vertical="center" wrapText="1"/>
    </xf>
    <xf numFmtId="0" fontId="14" fillId="0" borderId="93" xfId="0" applyFont="1" applyBorder="1" applyAlignment="1">
      <alignment horizontal="left" vertical="center" wrapText="1"/>
    </xf>
    <xf numFmtId="0" fontId="14" fillId="0" borderId="96" xfId="0" applyFont="1" applyBorder="1" applyAlignment="1">
      <alignment horizontal="left" vertical="center" wrapText="1"/>
    </xf>
    <xf numFmtId="0" fontId="14" fillId="0" borderId="0" xfId="0" applyFont="1" applyAlignment="1">
      <alignment horizontal="left" vertical="center" wrapText="1"/>
    </xf>
    <xf numFmtId="0" fontId="14" fillId="0" borderId="95" xfId="0" applyFont="1" applyBorder="1" applyAlignment="1">
      <alignment horizontal="left" vertical="center" wrapText="1"/>
    </xf>
    <xf numFmtId="0" fontId="14" fillId="0" borderId="115" xfId="0" applyFont="1" applyBorder="1" applyAlignment="1">
      <alignment horizontal="left" vertical="center" wrapText="1"/>
    </xf>
    <xf numFmtId="0" fontId="14" fillId="0" borderId="104" xfId="0" applyFont="1" applyBorder="1" applyAlignment="1">
      <alignment horizontal="left" vertical="center" wrapText="1"/>
    </xf>
    <xf numFmtId="0" fontId="14" fillId="0" borderId="116" xfId="0" applyFont="1" applyBorder="1" applyAlignment="1">
      <alignment horizontal="left" vertical="center" wrapText="1"/>
    </xf>
    <xf numFmtId="0" fontId="10" fillId="3" borderId="78" xfId="0" applyFont="1" applyFill="1" applyBorder="1" applyAlignment="1">
      <alignment horizontal="center"/>
    </xf>
    <xf numFmtId="0" fontId="10" fillId="3" borderId="103" xfId="0" applyFont="1" applyFill="1" applyBorder="1" applyAlignment="1">
      <alignment horizontal="center"/>
    </xf>
    <xf numFmtId="16" fontId="10" fillId="0" borderId="6" xfId="0" applyNumberFormat="1" applyFont="1" applyBorder="1" applyAlignment="1">
      <alignment horizontal="center" vertical="center"/>
    </xf>
    <xf numFmtId="16" fontId="10" fillId="0" borderId="88" xfId="0" applyNumberFormat="1" applyFont="1" applyBorder="1" applyAlignment="1">
      <alignment horizontal="center" vertical="center"/>
    </xf>
    <xf numFmtId="16" fontId="10" fillId="0" borderId="51" xfId="0" applyNumberFormat="1" applyFont="1" applyBorder="1" applyAlignment="1">
      <alignment horizontal="center" vertical="center"/>
    </xf>
    <xf numFmtId="0" fontId="12" fillId="0" borderId="6" xfId="0" applyFont="1" applyBorder="1" applyAlignment="1">
      <alignment horizontal="left" vertical="center" wrapText="1"/>
    </xf>
    <xf numFmtId="0" fontId="12" fillId="0" borderId="88" xfId="0" applyFont="1" applyBorder="1" applyAlignment="1">
      <alignment horizontal="left" vertical="center" wrapText="1"/>
    </xf>
    <xf numFmtId="0" fontId="12" fillId="0" borderId="51" xfId="0" applyFont="1" applyBorder="1" applyAlignment="1">
      <alignment horizontal="left" vertical="center" wrapText="1"/>
    </xf>
    <xf numFmtId="0" fontId="43" fillId="0" borderId="78" xfId="0" applyFont="1" applyBorder="1" applyAlignment="1">
      <alignment horizontal="left" vertical="center" wrapText="1"/>
    </xf>
    <xf numFmtId="0" fontId="43" fillId="0" borderId="113" xfId="0" applyFont="1" applyBorder="1" applyAlignment="1">
      <alignment horizontal="left" vertical="center" wrapText="1"/>
    </xf>
    <xf numFmtId="0" fontId="43" fillId="0" borderId="103" xfId="0" applyFont="1" applyBorder="1" applyAlignment="1">
      <alignment horizontal="left" vertical="center" wrapText="1"/>
    </xf>
    <xf numFmtId="0" fontId="7" fillId="0" borderId="62" xfId="0" applyFont="1" applyBorder="1" applyAlignment="1">
      <alignment horizontal="center" vertical="center" wrapText="1"/>
    </xf>
    <xf numFmtId="0" fontId="7" fillId="0" borderId="96" xfId="0" applyFont="1" applyBorder="1" applyAlignment="1">
      <alignment horizontal="center" vertical="center" wrapText="1"/>
    </xf>
    <xf numFmtId="0" fontId="7" fillId="0" borderId="115" xfId="0" applyFont="1" applyBorder="1" applyAlignment="1">
      <alignment horizontal="center" vertical="center" wrapText="1"/>
    </xf>
    <xf numFmtId="0" fontId="43" fillId="0" borderId="78" xfId="0" applyFont="1" applyBorder="1" applyAlignment="1" applyProtection="1">
      <alignment vertical="center" wrapText="1"/>
      <protection locked="0"/>
    </xf>
    <xf numFmtId="0" fontId="43" fillId="0" borderId="113" xfId="0" applyFont="1" applyBorder="1" applyAlignment="1">
      <alignment vertical="center" wrapText="1"/>
    </xf>
    <xf numFmtId="0" fontId="43" fillId="0" borderId="103" xfId="0" applyFont="1" applyBorder="1" applyAlignment="1">
      <alignment vertical="center" wrapText="1"/>
    </xf>
    <xf numFmtId="0" fontId="0" fillId="0" borderId="113" xfId="0" applyBorder="1" applyAlignment="1">
      <alignment horizontal="left" vertical="center" wrapText="1"/>
    </xf>
    <xf numFmtId="0" fontId="0" fillId="0" borderId="103" xfId="0" applyBorder="1" applyAlignment="1">
      <alignment horizontal="left" vertical="center" wrapText="1"/>
    </xf>
    <xf numFmtId="0" fontId="14" fillId="0" borderId="7" xfId="0" applyFont="1" applyBorder="1" applyAlignment="1">
      <alignment horizontal="left" vertical="center" wrapText="1"/>
    </xf>
    <xf numFmtId="0" fontId="7" fillId="0" borderId="2" xfId="0" applyFont="1" applyBorder="1" applyAlignment="1">
      <alignment horizontal="left" vertical="center" wrapText="1"/>
    </xf>
    <xf numFmtId="0" fontId="0" fillId="0" borderId="2" xfId="0" applyBorder="1" applyAlignment="1">
      <alignment horizontal="left"/>
    </xf>
    <xf numFmtId="0" fontId="0" fillId="0" borderId="1" xfId="0" applyBorder="1" applyAlignment="1">
      <alignment horizontal="left"/>
    </xf>
    <xf numFmtId="0" fontId="10" fillId="0" borderId="74" xfId="0" applyFont="1" applyBorder="1" applyAlignment="1">
      <alignment horizontal="center"/>
    </xf>
    <xf numFmtId="0" fontId="12" fillId="0" borderId="78" xfId="0" applyFont="1" applyBorder="1" applyAlignment="1">
      <alignment horizontal="right"/>
    </xf>
    <xf numFmtId="0" fontId="12" fillId="0" borderId="103" xfId="0" applyFont="1" applyBorder="1" applyAlignment="1">
      <alignment horizontal="right"/>
    </xf>
    <xf numFmtId="0" fontId="43" fillId="0" borderId="7" xfId="0" applyFont="1" applyBorder="1" applyAlignment="1">
      <alignment horizontal="center" vertical="center" wrapText="1" shrinkToFit="1"/>
    </xf>
    <xf numFmtId="0" fontId="43" fillId="0" borderId="62" xfId="0" applyFont="1" applyBorder="1" applyAlignment="1">
      <alignment horizontal="center" vertical="center" wrapText="1" shrinkToFit="1"/>
    </xf>
    <xf numFmtId="0" fontId="43" fillId="0" borderId="114" xfId="0" applyFont="1" applyBorder="1" applyAlignment="1">
      <alignment horizontal="center" vertical="center" wrapText="1" shrinkToFit="1"/>
    </xf>
    <xf numFmtId="0" fontId="43" fillId="0" borderId="93" xfId="0" applyFont="1" applyBorder="1" applyAlignment="1">
      <alignment horizontal="center" vertical="center" wrapText="1" shrinkToFit="1"/>
    </xf>
    <xf numFmtId="0" fontId="43" fillId="0" borderId="115" xfId="0" applyFont="1" applyBorder="1" applyAlignment="1">
      <alignment horizontal="center" vertical="center" wrapText="1" shrinkToFit="1"/>
    </xf>
    <xf numFmtId="0" fontId="43" fillId="0" borderId="104" xfId="0" applyFont="1" applyBorder="1" applyAlignment="1">
      <alignment horizontal="center" vertical="center" wrapText="1" shrinkToFit="1"/>
    </xf>
    <xf numFmtId="0" fontId="43" fillId="0" borderId="116" xfId="0" applyFont="1" applyBorder="1" applyAlignment="1">
      <alignment horizontal="center" vertical="center" wrapText="1" shrinkToFit="1"/>
    </xf>
    <xf numFmtId="0" fontId="43" fillId="0" borderId="78" xfId="0" applyFont="1" applyBorder="1" applyAlignment="1">
      <alignment shrinkToFit="1"/>
    </xf>
    <xf numFmtId="0" fontId="43" fillId="0" borderId="113" xfId="0" applyFont="1" applyBorder="1" applyAlignment="1">
      <alignment shrinkToFit="1"/>
    </xf>
    <xf numFmtId="0" fontId="43" fillId="0" borderId="103" xfId="0" applyFont="1" applyBorder="1" applyAlignment="1">
      <alignment shrinkToFit="1"/>
    </xf>
    <xf numFmtId="0" fontId="43" fillId="0" borderId="62" xfId="0" applyFont="1" applyBorder="1" applyAlignment="1">
      <alignment horizontal="center" vertical="center" shrinkToFit="1"/>
    </xf>
    <xf numFmtId="0" fontId="43" fillId="0" borderId="114" xfId="0" applyFont="1" applyBorder="1" applyAlignment="1">
      <alignment horizontal="center" vertical="center" shrinkToFit="1"/>
    </xf>
    <xf numFmtId="0" fontId="43" fillId="0" borderId="93" xfId="0" applyFont="1" applyBorder="1" applyAlignment="1">
      <alignment horizontal="center" vertical="center" shrinkToFit="1"/>
    </xf>
    <xf numFmtId="0" fontId="43" fillId="0" borderId="115" xfId="0" applyFont="1" applyBorder="1" applyAlignment="1">
      <alignment horizontal="center" vertical="center" shrinkToFit="1"/>
    </xf>
    <xf numFmtId="0" fontId="43" fillId="0" borderId="104" xfId="0" applyFont="1" applyBorder="1" applyAlignment="1">
      <alignment horizontal="center" vertical="center" shrinkToFit="1"/>
    </xf>
    <xf numFmtId="0" fontId="43" fillId="0" borderId="116" xfId="0" applyFont="1" applyBorder="1" applyAlignment="1">
      <alignment horizontal="center" vertical="center" shrinkToFit="1"/>
    </xf>
    <xf numFmtId="0" fontId="43" fillId="0" borderId="96" xfId="0" applyFont="1" applyBorder="1" applyAlignment="1">
      <alignment horizontal="center" vertical="center" wrapText="1" shrinkToFit="1"/>
    </xf>
    <xf numFmtId="0" fontId="43" fillId="0" borderId="0" xfId="0" applyFont="1" applyAlignment="1">
      <alignment horizontal="center" vertical="center" wrapText="1" shrinkToFit="1"/>
    </xf>
    <xf numFmtId="0" fontId="43" fillId="0" borderId="95" xfId="0" applyFont="1" applyBorder="1" applyAlignment="1">
      <alignment horizontal="center" vertical="center" wrapText="1" shrinkToFit="1"/>
    </xf>
    <xf numFmtId="0" fontId="43" fillId="0" borderId="78" xfId="0" applyFont="1" applyBorder="1" applyAlignment="1">
      <alignment horizontal="left" shrinkToFit="1"/>
    </xf>
    <xf numFmtId="0" fontId="43" fillId="0" borderId="113" xfId="0" applyFont="1" applyBorder="1" applyAlignment="1">
      <alignment horizontal="left" shrinkToFit="1"/>
    </xf>
    <xf numFmtId="0" fontId="43" fillId="0" borderId="103" xfId="0" applyFont="1" applyBorder="1" applyAlignment="1">
      <alignment horizontal="left" shrinkToFit="1"/>
    </xf>
    <xf numFmtId="0" fontId="11" fillId="3" borderId="1" xfId="0" applyFont="1" applyFill="1" applyBorder="1" applyAlignment="1">
      <alignment horizontal="center"/>
    </xf>
    <xf numFmtId="0" fontId="0" fillId="0" borderId="2" xfId="0" applyBorder="1" applyAlignment="1">
      <alignment horizontal="left" wrapText="1"/>
    </xf>
    <xf numFmtId="0" fontId="0" fillId="0" borderId="1" xfId="0" applyBorder="1" applyAlignment="1">
      <alignment horizontal="left" wrapText="1"/>
    </xf>
    <xf numFmtId="0" fontId="0" fillId="0" borderId="13" xfId="0" applyBorder="1" applyAlignment="1">
      <alignment horizontal="left" wrapText="1"/>
    </xf>
    <xf numFmtId="4" fontId="0" fillId="0" borderId="56" xfId="0" applyNumberFormat="1" applyBorder="1" applyAlignment="1">
      <alignment vertical="center"/>
    </xf>
    <xf numFmtId="0" fontId="0" fillId="0" borderId="92" xfId="0" applyBorder="1" applyAlignment="1">
      <alignment vertical="center"/>
    </xf>
    <xf numFmtId="14" fontId="0" fillId="0" borderId="2" xfId="0" applyNumberFormat="1" applyBorder="1" applyAlignment="1">
      <alignment horizontal="left"/>
    </xf>
    <xf numFmtId="14" fontId="0" fillId="0" borderId="1" xfId="0" applyNumberFormat="1" applyBorder="1" applyAlignment="1">
      <alignment horizontal="left"/>
    </xf>
    <xf numFmtId="14" fontId="0" fillId="0" borderId="13" xfId="0" applyNumberFormat="1" applyBorder="1" applyAlignment="1">
      <alignment horizontal="left"/>
    </xf>
    <xf numFmtId="0" fontId="0" fillId="0" borderId="117" xfId="0" applyBorder="1"/>
    <xf numFmtId="4" fontId="0" fillId="0" borderId="2" xfId="0" applyNumberFormat="1" applyBorder="1" applyAlignment="1">
      <alignment vertical="center"/>
    </xf>
    <xf numFmtId="0" fontId="0" fillId="0" borderId="13" xfId="0" applyBorder="1" applyAlignment="1">
      <alignment vertical="center"/>
    </xf>
    <xf numFmtId="0" fontId="43" fillId="0" borderId="78" xfId="0" applyFont="1" applyBorder="1" applyAlignment="1">
      <alignment horizontal="center" vertical="center" shrinkToFit="1"/>
    </xf>
    <xf numFmtId="0" fontId="43" fillId="0" borderId="113" xfId="0" applyFont="1" applyBorder="1" applyAlignment="1">
      <alignment horizontal="center" vertical="center" shrinkToFit="1"/>
    </xf>
    <xf numFmtId="0" fontId="43" fillId="0" borderId="103" xfId="0" applyFont="1" applyBorder="1" applyAlignment="1">
      <alignment horizontal="center" vertical="center" shrinkToFit="1"/>
    </xf>
    <xf numFmtId="0" fontId="34" fillId="0" borderId="130" xfId="0" applyFont="1" applyBorder="1" applyAlignment="1">
      <alignment horizontal="left" vertical="center" wrapText="1"/>
    </xf>
    <xf numFmtId="0" fontId="7" fillId="0" borderId="130" xfId="0" applyFont="1" applyBorder="1" applyAlignment="1">
      <alignment horizontal="left" vertical="center" wrapText="1"/>
    </xf>
    <xf numFmtId="0" fontId="10" fillId="0" borderId="7" xfId="0" applyFont="1" applyBorder="1" applyAlignment="1">
      <alignment horizontal="center" vertical="center" wrapText="1"/>
    </xf>
    <xf numFmtId="0" fontId="7" fillId="0" borderId="13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34" fillId="0" borderId="130"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3" xfId="0" applyFont="1" applyBorder="1" applyAlignment="1">
      <alignment horizontal="center" vertical="center" wrapText="1"/>
    </xf>
    <xf numFmtId="0" fontId="10" fillId="0" borderId="78" xfId="0" applyFont="1" applyBorder="1" applyAlignment="1">
      <alignment horizontal="center" vertical="center" wrapText="1"/>
    </xf>
    <xf numFmtId="0" fontId="10" fillId="0" borderId="103" xfId="0" applyFont="1" applyBorder="1" applyAlignment="1">
      <alignment horizontal="center" vertical="center" wrapText="1"/>
    </xf>
    <xf numFmtId="49" fontId="12" fillId="0" borderId="6" xfId="0" applyNumberFormat="1" applyFont="1" applyBorder="1" applyAlignment="1">
      <alignment horizontal="center" vertical="center"/>
    </xf>
    <xf numFmtId="49" fontId="12" fillId="0" borderId="51" xfId="0" applyNumberFormat="1" applyFont="1" applyBorder="1" applyAlignment="1">
      <alignment horizontal="center" vertical="center"/>
    </xf>
    <xf numFmtId="0" fontId="12" fillId="0" borderId="62" xfId="0" applyFont="1" applyBorder="1" applyAlignment="1">
      <alignment vertical="center" wrapText="1"/>
    </xf>
    <xf numFmtId="0" fontId="12" fillId="0" borderId="93" xfId="0" applyFont="1" applyBorder="1" applyAlignment="1">
      <alignment vertical="center" wrapText="1"/>
    </xf>
    <xf numFmtId="0" fontId="12" fillId="0" borderId="96" xfId="0" applyFont="1" applyBorder="1" applyAlignment="1">
      <alignment vertical="center" wrapText="1"/>
    </xf>
    <xf numFmtId="0" fontId="12" fillId="0" borderId="95" xfId="0" applyFont="1" applyBorder="1" applyAlignment="1">
      <alignment vertical="center" wrapText="1"/>
    </xf>
    <xf numFmtId="0" fontId="12" fillId="0" borderId="115" xfId="0" applyFont="1" applyBorder="1" applyAlignment="1">
      <alignment vertical="center" wrapText="1"/>
    </xf>
    <xf numFmtId="0" fontId="12" fillId="0" borderId="116" xfId="0" applyFont="1" applyBorder="1" applyAlignment="1">
      <alignment vertical="center" wrapText="1"/>
    </xf>
    <xf numFmtId="0" fontId="12" fillId="0" borderId="78" xfId="0" applyFont="1" applyBorder="1" applyAlignment="1">
      <alignment horizontal="center"/>
    </xf>
    <xf numFmtId="0" fontId="12" fillId="0" borderId="103" xfId="0" applyFont="1" applyBorder="1" applyAlignment="1">
      <alignment horizontal="center"/>
    </xf>
    <xf numFmtId="0" fontId="12" fillId="0" borderId="136" xfId="0" applyFont="1" applyBorder="1" applyAlignment="1">
      <alignment horizontal="right"/>
    </xf>
    <xf numFmtId="0" fontId="12" fillId="0" borderId="173" xfId="0" applyFont="1" applyBorder="1" applyAlignment="1">
      <alignment horizontal="right"/>
    </xf>
    <xf numFmtId="0" fontId="0" fillId="0" borderId="13" xfId="0" applyBorder="1" applyAlignment="1">
      <alignment horizontal="left"/>
    </xf>
    <xf numFmtId="0" fontId="0" fillId="0" borderId="56" xfId="0" applyBorder="1" applyAlignment="1">
      <alignment vertical="center" wrapText="1"/>
    </xf>
    <xf numFmtId="0" fontId="0" fillId="0" borderId="94" xfId="0" applyBorder="1" applyAlignment="1">
      <alignment vertical="center" wrapText="1"/>
    </xf>
    <xf numFmtId="0" fontId="0" fillId="0" borderId="92" xfId="0" applyBorder="1" applyAlignment="1">
      <alignment vertical="center" wrapText="1"/>
    </xf>
    <xf numFmtId="0" fontId="34" fillId="0" borderId="71" xfId="0" applyFont="1" applyBorder="1" applyAlignment="1">
      <alignment horizontal="center" vertical="center" wrapText="1"/>
    </xf>
    <xf numFmtId="0" fontId="34" fillId="0" borderId="89" xfId="0" applyFont="1" applyBorder="1" applyAlignment="1">
      <alignment horizontal="center" vertical="center" wrapText="1"/>
    </xf>
    <xf numFmtId="0" fontId="34" fillId="0" borderId="12" xfId="0" applyFont="1" applyBorder="1" applyAlignment="1">
      <alignment horizontal="center" vertical="center" wrapText="1"/>
    </xf>
    <xf numFmtId="4" fontId="0" fillId="0" borderId="2" xfId="0" applyNumberFormat="1" applyBorder="1"/>
    <xf numFmtId="4" fontId="0" fillId="0" borderId="13" xfId="0" applyNumberFormat="1" applyBorder="1"/>
    <xf numFmtId="0" fontId="12" fillId="0" borderId="7" xfId="0" applyFont="1" applyBorder="1" applyAlignment="1">
      <alignment horizontal="left" vertical="center"/>
    </xf>
    <xf numFmtId="0" fontId="12" fillId="0" borderId="78" xfId="0" applyFont="1" applyBorder="1" applyAlignment="1">
      <alignment horizontal="center" vertical="center"/>
    </xf>
    <xf numFmtId="0" fontId="12" fillId="0" borderId="103" xfId="0" applyFont="1" applyBorder="1" applyAlignment="1">
      <alignment horizontal="center" vertical="center"/>
    </xf>
    <xf numFmtId="0" fontId="5" fillId="0" borderId="7" xfId="0" applyFont="1" applyBorder="1" applyAlignment="1">
      <alignment horizontal="left" vertical="center" wrapText="1"/>
    </xf>
    <xf numFmtId="0" fontId="5" fillId="0" borderId="77" xfId="0" applyFont="1" applyBorder="1" applyAlignment="1">
      <alignment horizontal="left" vertical="center" wrapText="1"/>
    </xf>
    <xf numFmtId="0" fontId="5" fillId="0" borderId="74" xfId="0" applyFont="1" applyBorder="1" applyAlignment="1">
      <alignment horizontal="left" vertical="center" wrapText="1"/>
    </xf>
    <xf numFmtId="0" fontId="5" fillId="0" borderId="75" xfId="0" applyFont="1" applyBorder="1" applyAlignment="1">
      <alignment horizontal="left" vertical="center" wrapText="1"/>
    </xf>
    <xf numFmtId="0" fontId="5" fillId="0" borderId="78" xfId="0" applyFont="1" applyBorder="1" applyAlignment="1">
      <alignment horizontal="left" vertical="center" wrapText="1"/>
    </xf>
    <xf numFmtId="0" fontId="5" fillId="0" borderId="113" xfId="0" applyFont="1" applyBorder="1" applyAlignment="1">
      <alignment horizontal="left" vertical="center" wrapText="1"/>
    </xf>
    <xf numFmtId="0" fontId="5" fillId="0" borderId="111" xfId="0" applyFont="1" applyBorder="1" applyAlignment="1">
      <alignment horizontal="left" vertical="center" wrapText="1"/>
    </xf>
    <xf numFmtId="4" fontId="0" fillId="0" borderId="56" xfId="0" applyNumberFormat="1" applyBorder="1"/>
    <xf numFmtId="4" fontId="0" fillId="0" borderId="92" xfId="0" applyNumberFormat="1" applyBorder="1"/>
    <xf numFmtId="0" fontId="10" fillId="0" borderId="131" xfId="0" applyFont="1" applyBorder="1" applyAlignment="1">
      <alignment horizontal="center"/>
    </xf>
    <xf numFmtId="0" fontId="10" fillId="0" borderId="132" xfId="0" applyFont="1" applyBorder="1" applyAlignment="1">
      <alignment horizontal="center"/>
    </xf>
    <xf numFmtId="0" fontId="28" fillId="0" borderId="133" xfId="1" applyFont="1" applyBorder="1" applyAlignment="1">
      <alignment horizontal="right"/>
    </xf>
    <xf numFmtId="0" fontId="28" fillId="0" borderId="60" xfId="1" applyFont="1" applyBorder="1" applyAlignment="1">
      <alignment horizontal="right"/>
    </xf>
    <xf numFmtId="0" fontId="28" fillId="0" borderId="81" xfId="1" applyFont="1" applyBorder="1" applyAlignment="1">
      <alignment horizontal="right"/>
    </xf>
    <xf numFmtId="0" fontId="12" fillId="0" borderId="78" xfId="0" applyFont="1" applyBorder="1" applyAlignment="1">
      <alignment horizontal="center" wrapText="1"/>
    </xf>
    <xf numFmtId="0" fontId="12" fillId="0" borderId="103" xfId="0" applyFont="1" applyBorder="1" applyAlignment="1">
      <alignment horizontal="center" wrapText="1"/>
    </xf>
    <xf numFmtId="0" fontId="5" fillId="0" borderId="81" xfId="0" applyFont="1" applyBorder="1" applyAlignment="1">
      <alignment horizontal="left" vertical="center" wrapText="1"/>
    </xf>
    <xf numFmtId="0" fontId="5" fillId="0" borderId="106" xfId="0" applyFont="1" applyBorder="1" applyAlignment="1">
      <alignment horizontal="left" vertical="center" wrapText="1"/>
    </xf>
    <xf numFmtId="0" fontId="7" fillId="0" borderId="7" xfId="0" applyFont="1" applyBorder="1" applyAlignment="1">
      <alignment horizontal="left" vertical="center" wrapText="1"/>
    </xf>
    <xf numFmtId="0" fontId="12" fillId="0" borderId="78" xfId="0" applyFont="1" applyBorder="1" applyAlignment="1">
      <alignment horizontal="left" vertical="center"/>
    </xf>
    <xf numFmtId="0" fontId="12" fillId="0" borderId="113" xfId="0" applyFont="1" applyBorder="1" applyAlignment="1">
      <alignment horizontal="left" vertical="center"/>
    </xf>
    <xf numFmtId="0" fontId="12" fillId="0" borderId="103" xfId="0" applyFont="1" applyBorder="1" applyAlignment="1">
      <alignment horizontal="left" vertical="center"/>
    </xf>
    <xf numFmtId="0" fontId="10" fillId="3" borderId="134" xfId="0" applyFont="1" applyFill="1" applyBorder="1" applyAlignment="1">
      <alignment horizontal="center" vertical="center"/>
    </xf>
    <xf numFmtId="0" fontId="10" fillId="3" borderId="105" xfId="0" applyFont="1" applyFill="1" applyBorder="1" applyAlignment="1">
      <alignment horizontal="center" vertical="center"/>
    </xf>
    <xf numFmtId="0" fontId="10" fillId="3" borderId="56" xfId="0" applyFont="1" applyFill="1" applyBorder="1" applyAlignment="1">
      <alignment horizontal="center" vertical="center"/>
    </xf>
    <xf numFmtId="0" fontId="10" fillId="3" borderId="71" xfId="0" applyFont="1" applyFill="1" applyBorder="1" applyAlignment="1">
      <alignment horizontal="center" vertical="center"/>
    </xf>
    <xf numFmtId="0" fontId="10" fillId="3" borderId="89" xfId="0" applyFont="1" applyFill="1" applyBorder="1" applyAlignment="1">
      <alignment horizontal="center" vertical="center"/>
    </xf>
    <xf numFmtId="0" fontId="10" fillId="3" borderId="12" xfId="0" applyFont="1" applyFill="1" applyBorder="1" applyAlignment="1">
      <alignment horizontal="center" vertical="center"/>
    </xf>
    <xf numFmtId="0" fontId="28" fillId="0" borderId="135" xfId="1" applyFont="1" applyBorder="1" applyAlignment="1">
      <alignment horizontal="right"/>
    </xf>
    <xf numFmtId="0" fontId="28" fillId="0" borderId="108" xfId="1" applyFont="1" applyBorder="1" applyAlignment="1">
      <alignment horizontal="right"/>
    </xf>
    <xf numFmtId="0" fontId="28" fillId="0" borderId="7" xfId="1" applyFont="1" applyBorder="1" applyAlignment="1">
      <alignment horizontal="right"/>
    </xf>
    <xf numFmtId="0" fontId="28" fillId="0" borderId="136" xfId="1" applyFont="1" applyBorder="1" applyAlignment="1">
      <alignment horizontal="right"/>
    </xf>
    <xf numFmtId="0" fontId="28" fillId="0" borderId="137" xfId="1" applyFont="1" applyBorder="1" applyAlignment="1">
      <alignment horizontal="right"/>
    </xf>
    <xf numFmtId="0" fontId="0" fillId="0" borderId="92" xfId="0" applyBorder="1"/>
    <xf numFmtId="0" fontId="0" fillId="0" borderId="138" xfId="0" applyBorder="1"/>
    <xf numFmtId="0" fontId="0" fillId="0" borderId="139" xfId="0" applyBorder="1"/>
    <xf numFmtId="0" fontId="0" fillId="0" borderId="140" xfId="0" applyBorder="1"/>
    <xf numFmtId="0" fontId="5" fillId="0" borderId="2" xfId="0" applyFont="1" applyBorder="1"/>
    <xf numFmtId="0" fontId="5" fillId="0" borderId="1" xfId="0" applyFont="1" applyBorder="1"/>
    <xf numFmtId="0" fontId="5" fillId="0" borderId="13" xfId="0" applyFont="1" applyBorder="1"/>
    <xf numFmtId="0" fontId="39" fillId="0" borderId="7" xfId="0" applyFont="1" applyBorder="1" applyAlignment="1">
      <alignment horizontal="center" vertical="center" wrapText="1"/>
    </xf>
    <xf numFmtId="0" fontId="12" fillId="0" borderId="78" xfId="0" applyFont="1" applyBorder="1" applyAlignment="1">
      <alignment horizontal="left"/>
    </xf>
    <xf numFmtId="0" fontId="12" fillId="0" borderId="113" xfId="0" applyFont="1" applyBorder="1" applyAlignment="1">
      <alignment horizontal="left"/>
    </xf>
    <xf numFmtId="0" fontId="12" fillId="0" borderId="103" xfId="0" applyFont="1" applyBorder="1" applyAlignment="1">
      <alignment horizontal="left"/>
    </xf>
    <xf numFmtId="0" fontId="12" fillId="0" borderId="78" xfId="0" applyFont="1" applyBorder="1" applyAlignment="1">
      <alignment horizontal="left" wrapText="1"/>
    </xf>
    <xf numFmtId="0" fontId="12" fillId="0" borderId="113" xfId="0" applyFont="1" applyBorder="1" applyAlignment="1">
      <alignment horizontal="left" wrapText="1"/>
    </xf>
    <xf numFmtId="0" fontId="12" fillId="0" borderId="103" xfId="0" applyFont="1" applyBorder="1" applyAlignment="1">
      <alignment horizontal="left" wrapText="1"/>
    </xf>
    <xf numFmtId="0" fontId="28" fillId="0" borderId="78" xfId="0" applyFont="1" applyBorder="1" applyAlignment="1">
      <alignment vertical="center" wrapText="1"/>
    </xf>
    <xf numFmtId="0" fontId="28" fillId="0" borderId="113" xfId="0" applyFont="1" applyBorder="1" applyAlignment="1">
      <alignment vertical="center" wrapText="1"/>
    </xf>
    <xf numFmtId="0" fontId="28" fillId="0" borderId="103" xfId="0" applyFont="1" applyBorder="1" applyAlignment="1">
      <alignment vertical="center" wrapText="1"/>
    </xf>
    <xf numFmtId="0" fontId="10" fillId="0" borderId="113" xfId="0" applyFont="1" applyBorder="1" applyAlignment="1">
      <alignment horizontal="center" vertical="center" wrapText="1"/>
    </xf>
    <xf numFmtId="4" fontId="0" fillId="0" borderId="76" xfId="0" applyNumberFormat="1" applyBorder="1"/>
    <xf numFmtId="4" fontId="0" fillId="0" borderId="77" xfId="0" applyNumberFormat="1" applyBorder="1"/>
    <xf numFmtId="0" fontId="0" fillId="0" borderId="77" xfId="0" applyBorder="1"/>
    <xf numFmtId="4" fontId="0" fillId="0" borderId="141" xfId="0" applyNumberFormat="1" applyBorder="1"/>
    <xf numFmtId="0" fontId="0" fillId="0" borderId="106" xfId="0" applyBorder="1"/>
    <xf numFmtId="4" fontId="18" fillId="0" borderId="2" xfId="0" applyNumberFormat="1" applyFont="1" applyBorder="1"/>
    <xf numFmtId="4" fontId="18" fillId="0" borderId="13" xfId="0" applyNumberFormat="1" applyFont="1" applyBorder="1"/>
    <xf numFmtId="2" fontId="18" fillId="0" borderId="56" xfId="0" applyNumberFormat="1" applyFont="1" applyBorder="1"/>
    <xf numFmtId="2" fontId="18" fillId="0" borderId="92" xfId="0" applyNumberFormat="1" applyFont="1" applyBorder="1"/>
    <xf numFmtId="0" fontId="28" fillId="0" borderId="136" xfId="0" applyFont="1" applyBorder="1" applyAlignment="1">
      <alignment horizontal="center"/>
    </xf>
    <xf numFmtId="0" fontId="28" fillId="0" borderId="137" xfId="0" applyFont="1" applyBorder="1" applyAlignment="1">
      <alignment horizontal="center"/>
    </xf>
    <xf numFmtId="0" fontId="10" fillId="0" borderId="109" xfId="0" applyFont="1" applyBorder="1" applyAlignment="1">
      <alignment horizontal="center"/>
    </xf>
    <xf numFmtId="0" fontId="10" fillId="0" borderId="174" xfId="0" applyFont="1" applyBorder="1" applyAlignment="1">
      <alignment horizontal="center"/>
    </xf>
    <xf numFmtId="0" fontId="28" fillId="0" borderId="7" xfId="0" applyFont="1" applyBorder="1" applyAlignment="1">
      <alignment horizontal="center"/>
    </xf>
    <xf numFmtId="0" fontId="28" fillId="0" borderId="78" xfId="0" applyFont="1" applyBorder="1" applyAlignment="1">
      <alignment horizontal="left" vertical="center" wrapText="1"/>
    </xf>
    <xf numFmtId="0" fontId="28" fillId="0" borderId="103" xfId="0" applyFont="1" applyBorder="1" applyAlignment="1">
      <alignment horizontal="left" vertical="center" wrapText="1"/>
    </xf>
    <xf numFmtId="0" fontId="28" fillId="0" borderId="78" xfId="0" applyFont="1" applyBorder="1" applyAlignment="1">
      <alignment horizontal="center"/>
    </xf>
    <xf numFmtId="0" fontId="28" fillId="0" borderId="103" xfId="0" applyFont="1" applyBorder="1" applyAlignment="1">
      <alignment horizontal="center"/>
    </xf>
    <xf numFmtId="0" fontId="7" fillId="0" borderId="71" xfId="0" applyFont="1" applyBorder="1" applyAlignment="1">
      <alignment horizontal="center" vertical="center" wrapText="1"/>
    </xf>
    <xf numFmtId="0" fontId="7" fillId="0" borderId="89"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9" xfId="0" applyFont="1" applyBorder="1" applyAlignment="1">
      <alignment horizontal="left" vertical="center" wrapText="1"/>
    </xf>
    <xf numFmtId="0" fontId="7" fillId="0" borderId="142" xfId="0" applyFont="1" applyBorder="1" applyAlignment="1">
      <alignment horizontal="left" vertical="center" wrapText="1"/>
    </xf>
    <xf numFmtId="0" fontId="7" fillId="0" borderId="143" xfId="0" applyFont="1" applyBorder="1" applyAlignment="1">
      <alignment horizontal="left" vertical="center" wrapText="1"/>
    </xf>
    <xf numFmtId="0" fontId="7" fillId="0" borderId="144" xfId="0" applyFont="1" applyBorder="1" applyAlignment="1">
      <alignment horizontal="left" vertical="center" wrapText="1"/>
    </xf>
    <xf numFmtId="0" fontId="7" fillId="0" borderId="70" xfId="0" applyFont="1" applyBorder="1" applyAlignment="1">
      <alignment horizontal="left" vertical="center" wrapText="1"/>
    </xf>
    <xf numFmtId="0" fontId="7" fillId="0" borderId="94" xfId="0" applyFont="1" applyBorder="1" applyAlignment="1">
      <alignment horizontal="left" vertical="center" wrapText="1"/>
    </xf>
    <xf numFmtId="0" fontId="7" fillId="0" borderId="92" xfId="0" applyFont="1" applyBorder="1" applyAlignment="1">
      <alignment horizontal="left" vertical="center" wrapText="1"/>
    </xf>
    <xf numFmtId="0" fontId="18" fillId="0" borderId="2" xfId="0" applyFont="1" applyBorder="1" applyAlignment="1">
      <alignment horizontal="left" wrapText="1"/>
    </xf>
    <xf numFmtId="0" fontId="18" fillId="0" borderId="1" xfId="0" applyFont="1" applyBorder="1" applyAlignment="1">
      <alignment horizontal="left" wrapText="1"/>
    </xf>
    <xf numFmtId="0" fontId="18" fillId="0" borderId="13" xfId="0" applyFont="1" applyBorder="1" applyAlignment="1">
      <alignment horizontal="left" wrapText="1"/>
    </xf>
    <xf numFmtId="0" fontId="10" fillId="0" borderId="7" xfId="0" applyFont="1" applyBorder="1" applyAlignment="1">
      <alignment horizontal="center"/>
    </xf>
    <xf numFmtId="0" fontId="28" fillId="0" borderId="7" xfId="0" applyFont="1" applyBorder="1" applyAlignment="1">
      <alignment horizontal="left" vertical="center" wrapText="1"/>
    </xf>
    <xf numFmtId="0" fontId="7" fillId="0" borderId="2" xfId="0" applyFont="1" applyBorder="1" applyAlignment="1">
      <alignment horizontal="center" vertical="center" wrapText="1"/>
    </xf>
    <xf numFmtId="0" fontId="30" fillId="0" borderId="2" xfId="0" applyFont="1" applyBorder="1" applyAlignment="1">
      <alignment horizontal="left" vertical="center" wrapText="1"/>
    </xf>
    <xf numFmtId="0" fontId="30" fillId="0" borderId="1" xfId="0" applyFont="1" applyBorder="1" applyAlignment="1">
      <alignment horizontal="left" vertical="center" wrapText="1"/>
    </xf>
    <xf numFmtId="0" fontId="30" fillId="0" borderId="13" xfId="0" applyFont="1" applyBorder="1" applyAlignment="1">
      <alignment horizontal="left" vertical="center" wrapText="1"/>
    </xf>
    <xf numFmtId="0" fontId="30" fillId="0" borderId="1" xfId="0" applyFont="1" applyBorder="1" applyAlignment="1">
      <alignment horizontal="center" vertical="center" wrapText="1"/>
    </xf>
    <xf numFmtId="0" fontId="30" fillId="0" borderId="13" xfId="0" applyFont="1" applyBorder="1" applyAlignment="1">
      <alignment horizontal="center" vertical="center" wrapText="1"/>
    </xf>
    <xf numFmtId="0" fontId="22" fillId="3" borderId="2" xfId="0" applyFont="1" applyFill="1" applyBorder="1" applyAlignment="1">
      <alignment horizontal="center"/>
    </xf>
    <xf numFmtId="0" fontId="28" fillId="3" borderId="13" xfId="0" applyFont="1" applyFill="1" applyBorder="1"/>
    <xf numFmtId="2" fontId="0" fillId="0" borderId="56" xfId="0" applyNumberFormat="1" applyBorder="1"/>
    <xf numFmtId="2" fontId="0" fillId="0" borderId="92" xfId="0" applyNumberFormat="1" applyBorder="1"/>
    <xf numFmtId="0" fontId="23" fillId="0" borderId="7" xfId="0" applyFont="1" applyBorder="1" applyAlignment="1">
      <alignment horizontal="center"/>
    </xf>
    <xf numFmtId="0" fontId="22" fillId="3" borderId="13" xfId="0" applyFont="1" applyFill="1" applyBorder="1" applyAlignment="1">
      <alignment horizontal="center"/>
    </xf>
    <xf numFmtId="0" fontId="2" fillId="0" borderId="2" xfId="0" applyFont="1" applyBorder="1" applyAlignment="1">
      <alignment horizontal="left"/>
    </xf>
    <xf numFmtId="0" fontId="2" fillId="0" borderId="13" xfId="0" applyFont="1" applyBorder="1" applyAlignment="1">
      <alignment horizontal="left"/>
    </xf>
    <xf numFmtId="0" fontId="39" fillId="0" borderId="71" xfId="0" applyFont="1" applyBorder="1" applyAlignment="1">
      <alignment horizontal="center" vertical="center" wrapText="1"/>
    </xf>
    <xf numFmtId="0" fontId="39" fillId="0" borderId="89" xfId="0" applyFont="1" applyBorder="1" applyAlignment="1">
      <alignment horizontal="center" vertical="center" wrapText="1"/>
    </xf>
    <xf numFmtId="0" fontId="39" fillId="0" borderId="12" xfId="0" applyFont="1" applyBorder="1" applyAlignment="1">
      <alignment horizontal="center" vertical="center" wrapText="1"/>
    </xf>
    <xf numFmtId="0" fontId="18" fillId="0" borderId="2" xfId="0" applyFont="1" applyBorder="1" applyAlignment="1">
      <alignment horizontal="left"/>
    </xf>
    <xf numFmtId="0" fontId="18" fillId="0" borderId="1" xfId="0" applyFont="1" applyBorder="1" applyAlignment="1">
      <alignment horizontal="left"/>
    </xf>
    <xf numFmtId="0" fontId="18" fillId="0" borderId="13" xfId="0" applyFont="1" applyBorder="1" applyAlignment="1">
      <alignment horizontal="left"/>
    </xf>
    <xf numFmtId="0" fontId="23" fillId="0" borderId="7" xfId="0" applyFont="1" applyBorder="1" applyAlignment="1">
      <alignment horizontal="center" vertical="center"/>
    </xf>
    <xf numFmtId="0" fontId="5" fillId="0" borderId="62"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16" xfId="0" applyFont="1" applyBorder="1" applyAlignment="1">
      <alignment horizontal="center" vertical="center" wrapText="1"/>
    </xf>
    <xf numFmtId="0" fontId="12" fillId="0" borderId="78" xfId="0" applyFont="1" applyBorder="1" applyAlignment="1">
      <alignment horizontal="center" vertical="top" wrapText="1"/>
    </xf>
    <xf numFmtId="0" fontId="12" fillId="0" borderId="113" xfId="0" applyFont="1" applyBorder="1" applyAlignment="1">
      <alignment horizontal="center" vertical="top" wrapText="1"/>
    </xf>
    <xf numFmtId="0" fontId="12" fillId="0" borderId="103" xfId="0" applyFont="1" applyBorder="1" applyAlignment="1">
      <alignment horizontal="center" vertical="top" wrapText="1"/>
    </xf>
    <xf numFmtId="0" fontId="5" fillId="0" borderId="96" xfId="0" applyFont="1" applyBorder="1" applyAlignment="1">
      <alignment horizontal="center" vertical="center" wrapText="1"/>
    </xf>
    <xf numFmtId="0" fontId="5" fillId="0" borderId="0" xfId="0" applyFont="1" applyAlignment="1">
      <alignment horizontal="center" vertical="center" wrapText="1"/>
    </xf>
    <xf numFmtId="0" fontId="5" fillId="0" borderId="95" xfId="0" applyFont="1" applyBorder="1" applyAlignment="1">
      <alignment horizontal="center" vertical="center" wrapText="1"/>
    </xf>
    <xf numFmtId="0" fontId="5" fillId="0" borderId="7" xfId="0" applyFont="1" applyBorder="1" applyAlignment="1">
      <alignment horizontal="center" vertical="center" wrapText="1"/>
    </xf>
    <xf numFmtId="0" fontId="28" fillId="0" borderId="6" xfId="0" applyFont="1" applyBorder="1" applyAlignment="1">
      <alignment vertical="center" wrapText="1"/>
    </xf>
    <xf numFmtId="0" fontId="28" fillId="0" borderId="51" xfId="0" applyFont="1" applyBorder="1" applyAlignment="1">
      <alignment vertical="center" wrapText="1"/>
    </xf>
    <xf numFmtId="0" fontId="42" fillId="0" borderId="6" xfId="0" applyFont="1" applyBorder="1" applyAlignment="1">
      <alignment horizontal="center" vertical="center" wrapText="1"/>
    </xf>
    <xf numFmtId="0" fontId="42" fillId="0" borderId="51" xfId="0" applyFont="1" applyBorder="1" applyAlignment="1">
      <alignment horizontal="center" vertical="center" wrapText="1"/>
    </xf>
    <xf numFmtId="0" fontId="28" fillId="0" borderId="7" xfId="0" applyFont="1" applyBorder="1" applyAlignment="1">
      <alignment horizontal="center" vertical="center" wrapText="1"/>
    </xf>
    <xf numFmtId="0" fontId="14" fillId="0" borderId="2" xfId="0" applyFont="1" applyBorder="1" applyAlignment="1">
      <alignment horizontal="left" wrapText="1"/>
    </xf>
    <xf numFmtId="0" fontId="14" fillId="0" borderId="1" xfId="0" applyFont="1" applyBorder="1" applyAlignment="1">
      <alignment horizontal="left" wrapText="1"/>
    </xf>
    <xf numFmtId="0" fontId="14" fillId="0" borderId="13" xfId="0" applyFont="1" applyBorder="1" applyAlignment="1">
      <alignment horizontal="left" wrapText="1"/>
    </xf>
    <xf numFmtId="0" fontId="0" fillId="0" borderId="15" xfId="0" applyBorder="1" applyAlignment="1">
      <alignment horizontal="left"/>
    </xf>
    <xf numFmtId="0" fontId="0" fillId="0" borderId="15" xfId="0" applyBorder="1"/>
    <xf numFmtId="0" fontId="28" fillId="0" borderId="170" xfId="1" applyFont="1" applyBorder="1" applyAlignment="1">
      <alignment horizontal="right"/>
    </xf>
    <xf numFmtId="0" fontId="28" fillId="0" borderId="171" xfId="1" applyFont="1" applyBorder="1" applyAlignment="1">
      <alignment horizontal="right"/>
    </xf>
    <xf numFmtId="0" fontId="28" fillId="0" borderId="70" xfId="1" applyFont="1" applyBorder="1" applyAlignment="1">
      <alignment horizontal="right"/>
    </xf>
    <xf numFmtId="0" fontId="28" fillId="0" borderId="169" xfId="1" applyFont="1" applyBorder="1" applyAlignment="1">
      <alignment horizontal="right"/>
    </xf>
    <xf numFmtId="0" fontId="5" fillId="0" borderId="6" xfId="0" applyFont="1" applyBorder="1" applyAlignment="1">
      <alignment horizontal="center" vertical="center" wrapText="1"/>
    </xf>
    <xf numFmtId="0" fontId="5" fillId="0" borderId="88" xfId="0" applyFont="1" applyBorder="1" applyAlignment="1">
      <alignment horizontal="center" vertical="center" wrapText="1"/>
    </xf>
    <xf numFmtId="0" fontId="5" fillId="0" borderId="51" xfId="0" applyFont="1" applyBorder="1" applyAlignment="1">
      <alignment horizontal="center" vertical="center" wrapText="1"/>
    </xf>
    <xf numFmtId="0" fontId="0" fillId="0" borderId="133" xfId="0" applyBorder="1" applyAlignment="1">
      <alignment horizontal="left"/>
    </xf>
    <xf numFmtId="0" fontId="0" fillId="0" borderId="59" xfId="0" applyBorder="1" applyAlignment="1">
      <alignment horizontal="left"/>
    </xf>
    <xf numFmtId="0" fontId="0" fillId="0" borderId="60" xfId="0" applyBorder="1" applyAlignment="1">
      <alignment horizontal="left"/>
    </xf>
    <xf numFmtId="0" fontId="0" fillId="0" borderId="145" xfId="0" applyBorder="1" applyAlignment="1">
      <alignment horizontal="left"/>
    </xf>
    <xf numFmtId="0" fontId="0" fillId="0" borderId="146" xfId="0" applyBorder="1" applyAlignment="1">
      <alignment horizontal="left"/>
    </xf>
    <xf numFmtId="0" fontId="0" fillId="0" borderId="147" xfId="0" applyBorder="1" applyAlignment="1">
      <alignment horizontal="left"/>
    </xf>
    <xf numFmtId="0" fontId="63" fillId="0" borderId="133" xfId="0" applyFont="1" applyBorder="1" applyAlignment="1">
      <alignment horizontal="left" wrapText="1"/>
    </xf>
    <xf numFmtId="0" fontId="63" fillId="0" borderId="59" xfId="0" applyFont="1" applyBorder="1" applyAlignment="1">
      <alignment horizontal="left" wrapText="1"/>
    </xf>
    <xf numFmtId="0" fontId="63" fillId="0" borderId="60" xfId="0" applyFont="1" applyBorder="1" applyAlignment="1">
      <alignment horizontal="left" wrapText="1"/>
    </xf>
    <xf numFmtId="0" fontId="0" fillId="0" borderId="133" xfId="0" applyBorder="1" applyAlignment="1">
      <alignment horizontal="left" vertical="top" wrapText="1"/>
    </xf>
    <xf numFmtId="0" fontId="0" fillId="0" borderId="59" xfId="0" applyBorder="1" applyAlignment="1">
      <alignment horizontal="left" vertical="top" wrapText="1"/>
    </xf>
    <xf numFmtId="0" fontId="0" fillId="0" borderId="60" xfId="0" applyBorder="1" applyAlignment="1">
      <alignment horizontal="left" vertical="top"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0" fillId="0" borderId="134" xfId="0" applyBorder="1" applyAlignment="1">
      <alignment vertical="center" wrapText="1"/>
    </xf>
    <xf numFmtId="0" fontId="0" fillId="0" borderId="142" xfId="0" applyBorder="1" applyAlignment="1">
      <alignment vertical="center" wrapText="1"/>
    </xf>
    <xf numFmtId="0" fontId="0" fillId="0" borderId="143" xfId="0" applyBorder="1" applyAlignment="1">
      <alignment vertical="center" wrapText="1"/>
    </xf>
    <xf numFmtId="0" fontId="5" fillId="0" borderId="2" xfId="0" applyFont="1" applyBorder="1" applyAlignment="1">
      <alignment horizontal="left" wrapText="1"/>
    </xf>
    <xf numFmtId="0" fontId="5" fillId="0" borderId="1" xfId="0" applyFont="1" applyBorder="1" applyAlignment="1">
      <alignment horizontal="left" wrapText="1"/>
    </xf>
    <xf numFmtId="0" fontId="5" fillId="0" borderId="13" xfId="0" applyFont="1" applyBorder="1" applyAlignment="1">
      <alignment horizontal="left"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13" xfId="0" applyFont="1" applyBorder="1" applyAlignment="1">
      <alignment horizontal="left" vertical="center" wrapText="1"/>
    </xf>
    <xf numFmtId="0" fontId="56" fillId="0" borderId="150" xfId="0" applyFont="1" applyBorder="1" applyAlignment="1">
      <alignment horizontal="left" vertical="center" wrapText="1"/>
    </xf>
    <xf numFmtId="0" fontId="0" fillId="0" borderId="150" xfId="0" applyBorder="1"/>
    <xf numFmtId="2" fontId="61" fillId="0" borderId="150" xfId="0" applyNumberFormat="1" applyFont="1" applyBorder="1"/>
    <xf numFmtId="0" fontId="61" fillId="0" borderId="161" xfId="0" applyFont="1" applyBorder="1"/>
    <xf numFmtId="0" fontId="61" fillId="0" borderId="162" xfId="0" applyFont="1" applyBorder="1"/>
    <xf numFmtId="0" fontId="61" fillId="0" borderId="163" xfId="0" applyFont="1" applyBorder="1"/>
    <xf numFmtId="0" fontId="61" fillId="0" borderId="164" xfId="0" applyFont="1" applyBorder="1"/>
    <xf numFmtId="0" fontId="61" fillId="0" borderId="165" xfId="0" applyFont="1" applyBorder="1"/>
    <xf numFmtId="0" fontId="61" fillId="0" borderId="166" xfId="0" applyFont="1" applyBorder="1"/>
    <xf numFmtId="0" fontId="54" fillId="0" borderId="7" xfId="0" applyFont="1" applyBorder="1" applyAlignment="1">
      <alignment horizontal="center" vertical="center" wrapText="1"/>
    </xf>
    <xf numFmtId="0" fontId="49" fillId="0" borderId="7" xfId="0" applyFont="1" applyBorder="1" applyAlignment="1">
      <alignment horizontal="center" vertical="center" wrapText="1"/>
    </xf>
    <xf numFmtId="0" fontId="54" fillId="0" borderId="7" xfId="0" applyFont="1" applyBorder="1" applyAlignment="1">
      <alignment horizontal="left" vertical="center" wrapText="1"/>
    </xf>
    <xf numFmtId="0" fontId="64" fillId="8" borderId="150" xfId="0" applyFont="1" applyFill="1" applyBorder="1" applyAlignment="1">
      <alignment horizontal="center"/>
    </xf>
    <xf numFmtId="0" fontId="48" fillId="8" borderId="150" xfId="0" applyFont="1" applyFill="1" applyBorder="1" applyAlignment="1">
      <alignment horizontal="center"/>
    </xf>
    <xf numFmtId="0" fontId="50" fillId="0" borderId="150" xfId="0" applyFont="1" applyBorder="1"/>
    <xf numFmtId="0" fontId="61" fillId="0" borderId="167" xfId="0" applyFont="1" applyBorder="1"/>
    <xf numFmtId="0" fontId="61" fillId="0" borderId="150" xfId="0" applyFont="1" applyBorder="1"/>
    <xf numFmtId="0" fontId="61" fillId="0" borderId="168" xfId="0" applyFont="1" applyBorder="1"/>
    <xf numFmtId="0" fontId="30" fillId="0" borderId="134" xfId="0" applyFont="1" applyBorder="1" applyAlignment="1">
      <alignment horizontal="center" vertical="center" wrapText="1"/>
    </xf>
    <xf numFmtId="0" fontId="30" fillId="0" borderId="105" xfId="0" applyFont="1" applyBorder="1" applyAlignment="1">
      <alignment horizontal="center" vertical="center" wrapText="1"/>
    </xf>
    <xf numFmtId="0" fontId="30" fillId="0" borderId="56" xfId="0" applyFont="1" applyBorder="1" applyAlignment="1">
      <alignment horizontal="center" vertical="center" wrapText="1"/>
    </xf>
    <xf numFmtId="0" fontId="5" fillId="0" borderId="109" xfId="0" applyFont="1" applyBorder="1" applyAlignment="1">
      <alignment vertical="center" wrapText="1"/>
    </xf>
    <xf numFmtId="0" fontId="5" fillId="0" borderId="142" xfId="0" applyFont="1" applyBorder="1" applyAlignment="1">
      <alignment vertical="center" wrapText="1"/>
    </xf>
    <xf numFmtId="0" fontId="5" fillId="0" borderId="143" xfId="0" applyFont="1" applyBorder="1" applyAlignment="1">
      <alignment vertical="center" wrapText="1"/>
    </xf>
    <xf numFmtId="0" fontId="5" fillId="0" borderId="78"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76" xfId="0" applyFont="1" applyBorder="1" applyAlignment="1">
      <alignment horizontal="center" vertical="center" wrapText="1"/>
    </xf>
    <xf numFmtId="0" fontId="5" fillId="0" borderId="86" xfId="0" applyFont="1" applyBorder="1" applyAlignment="1">
      <alignment horizontal="center" vertical="center" wrapText="1"/>
    </xf>
    <xf numFmtId="0" fontId="0" fillId="0" borderId="7" xfId="0" applyBorder="1" applyAlignment="1">
      <alignment horizontal="center" vertical="center" wrapText="1"/>
    </xf>
    <xf numFmtId="0" fontId="0" fillId="0" borderId="7" xfId="0" applyBorder="1" applyAlignment="1">
      <alignment horizontal="center" wrapText="1"/>
    </xf>
    <xf numFmtId="0" fontId="0" fillId="0" borderId="7" xfId="0" applyBorder="1" applyAlignment="1">
      <alignment horizontal="center"/>
    </xf>
    <xf numFmtId="0" fontId="34" fillId="0" borderId="6" xfId="0" applyFont="1" applyBorder="1" applyAlignment="1">
      <alignment horizontal="center" vertical="center" wrapText="1"/>
    </xf>
    <xf numFmtId="0" fontId="34" fillId="0" borderId="88" xfId="0" applyFont="1" applyBorder="1" applyAlignment="1">
      <alignment horizontal="center" vertical="center" wrapText="1"/>
    </xf>
    <xf numFmtId="0" fontId="34" fillId="0" borderId="51" xfId="0" applyFont="1" applyBorder="1" applyAlignment="1">
      <alignment horizontal="center" vertical="center" wrapText="1"/>
    </xf>
    <xf numFmtId="0" fontId="34" fillId="0" borderId="78" xfId="0" applyFont="1" applyBorder="1" applyAlignment="1">
      <alignment horizontal="left" vertical="center" wrapText="1"/>
    </xf>
    <xf numFmtId="0" fontId="69" fillId="0" borderId="113" xfId="0" applyFont="1" applyBorder="1" applyAlignment="1">
      <alignment horizontal="left" vertical="center" wrapText="1"/>
    </xf>
    <xf numFmtId="0" fontId="69" fillId="0" borderId="103" xfId="0" applyFont="1" applyBorder="1" applyAlignment="1">
      <alignment horizontal="left" vertical="center" wrapText="1"/>
    </xf>
    <xf numFmtId="0" fontId="10" fillId="3" borderId="5" xfId="0" applyFont="1" applyFill="1" applyBorder="1" applyAlignment="1">
      <alignment horizontal="left" vertical="center"/>
    </xf>
    <xf numFmtId="0" fontId="10" fillId="3" borderId="148" xfId="0" applyFont="1" applyFill="1" applyBorder="1" applyAlignment="1">
      <alignment horizontal="left" vertical="center"/>
    </xf>
    <xf numFmtId="0" fontId="10" fillId="3" borderId="4" xfId="0" applyFont="1" applyFill="1" applyBorder="1" applyAlignment="1">
      <alignment horizontal="left" vertical="center"/>
    </xf>
    <xf numFmtId="0" fontId="14" fillId="0" borderId="2" xfId="0" applyFont="1" applyBorder="1" applyAlignment="1">
      <alignment horizontal="left" vertical="center" wrapText="1"/>
    </xf>
    <xf numFmtId="0" fontId="14" fillId="0" borderId="1" xfId="0" applyFont="1" applyBorder="1" applyAlignment="1">
      <alignment horizontal="left" vertical="center" wrapText="1"/>
    </xf>
    <xf numFmtId="0" fontId="14" fillId="0" borderId="13" xfId="0" applyFont="1" applyBorder="1" applyAlignment="1">
      <alignment horizontal="left" vertical="center" wrapText="1"/>
    </xf>
    <xf numFmtId="0" fontId="12" fillId="0" borderId="78" xfId="0" applyFont="1" applyBorder="1" applyAlignment="1">
      <alignment wrapText="1"/>
    </xf>
    <xf numFmtId="0" fontId="12" fillId="0" borderId="113" xfId="0" applyFont="1" applyBorder="1" applyAlignment="1">
      <alignment wrapText="1"/>
    </xf>
    <xf numFmtId="0" fontId="12" fillId="0" borderId="103" xfId="0" applyFont="1" applyBorder="1" applyAlignment="1">
      <alignment wrapText="1"/>
    </xf>
    <xf numFmtId="0" fontId="7" fillId="0" borderId="62" xfId="0" applyFont="1" applyBorder="1" applyAlignment="1">
      <alignment horizontal="left" vertical="top" wrapText="1"/>
    </xf>
    <xf numFmtId="0" fontId="7" fillId="0" borderId="114" xfId="0" applyFont="1" applyBorder="1" applyAlignment="1">
      <alignment horizontal="left" vertical="top" wrapText="1"/>
    </xf>
    <xf numFmtId="0" fontId="7" fillId="0" borderId="93" xfId="0" applyFont="1" applyBorder="1" applyAlignment="1">
      <alignment horizontal="left" vertical="top" wrapText="1"/>
    </xf>
    <xf numFmtId="0" fontId="7" fillId="0" borderId="175" xfId="0" applyFont="1" applyBorder="1" applyAlignment="1">
      <alignment horizontal="center" vertical="center" wrapText="1"/>
    </xf>
    <xf numFmtId="0" fontId="34" fillId="0" borderId="7" xfId="0" applyFont="1" applyBorder="1" applyAlignment="1">
      <alignment horizontal="left" vertical="center" wrapText="1"/>
    </xf>
    <xf numFmtId="0" fontId="12" fillId="0" borderId="22" xfId="1" applyFont="1" applyBorder="1" applyAlignment="1">
      <alignment wrapText="1"/>
    </xf>
    <xf numFmtId="0" fontId="28" fillId="0" borderId="22" xfId="1" applyFont="1" applyBorder="1" applyAlignment="1">
      <alignment horizontal="center" wrapText="1"/>
    </xf>
    <xf numFmtId="0" fontId="28" fillId="0" borderId="22" xfId="1" applyFont="1" applyBorder="1" applyAlignment="1">
      <alignment wrapText="1"/>
    </xf>
    <xf numFmtId="0" fontId="18" fillId="0" borderId="29" xfId="1" applyBorder="1"/>
    <xf numFmtId="0" fontId="18" fillId="0" borderId="122" xfId="1" applyBorder="1"/>
    <xf numFmtId="0" fontId="18" fillId="0" borderId="123" xfId="1" applyBorder="1"/>
    <xf numFmtId="0" fontId="28" fillId="0" borderId="58" xfId="1" applyFont="1" applyBorder="1" applyAlignment="1">
      <alignment horizontal="center" vertical="center" wrapText="1"/>
    </xf>
    <xf numFmtId="0" fontId="28" fillId="0" borderId="60" xfId="1" applyFont="1" applyBorder="1" applyAlignment="1">
      <alignment horizontal="center" vertical="center" wrapText="1"/>
    </xf>
    <xf numFmtId="0" fontId="28" fillId="0" borderId="7" xfId="1" quotePrefix="1" applyFont="1" applyBorder="1" applyAlignment="1">
      <alignment horizontal="left" vertical="center" wrapText="1"/>
    </xf>
    <xf numFmtId="0" fontId="12" fillId="0" borderId="21" xfId="1" applyFont="1" applyBorder="1" applyAlignment="1">
      <alignment horizontal="left" vertical="center"/>
    </xf>
    <xf numFmtId="0" fontId="12" fillId="0" borderId="57" xfId="1" applyFont="1" applyBorder="1" applyAlignment="1">
      <alignment horizontal="left" vertical="center"/>
    </xf>
    <xf numFmtId="0" fontId="28" fillId="0" borderId="7" xfId="1" applyFont="1" applyBorder="1" applyAlignment="1">
      <alignment horizontal="left" vertical="center"/>
    </xf>
    <xf numFmtId="0" fontId="30" fillId="0" borderId="7" xfId="1" applyFont="1" applyBorder="1" applyAlignment="1">
      <alignment horizontal="center" vertical="center" wrapText="1"/>
    </xf>
    <xf numFmtId="0" fontId="28" fillId="0" borderId="21" xfId="1" applyFont="1" applyBorder="1" applyAlignment="1">
      <alignment horizontal="left" vertical="center" wrapText="1"/>
    </xf>
    <xf numFmtId="0" fontId="28" fillId="0" borderId="57" xfId="1" applyFont="1" applyBorder="1" applyAlignment="1">
      <alignment horizontal="left" vertical="center" wrapText="1"/>
    </xf>
    <xf numFmtId="0" fontId="23" fillId="0" borderId="22" xfId="1" applyFont="1" applyBorder="1" applyAlignment="1">
      <alignment horizontal="center" vertical="center" wrapText="1"/>
    </xf>
    <xf numFmtId="0" fontId="28" fillId="0" borderId="38" xfId="1" applyFont="1" applyBorder="1" applyAlignment="1">
      <alignment horizontal="left" vertical="center"/>
    </xf>
    <xf numFmtId="0" fontId="28" fillId="0" borderId="27" xfId="1" applyFont="1" applyBorder="1" applyAlignment="1">
      <alignment horizontal="left" vertical="center"/>
    </xf>
    <xf numFmtId="0" fontId="18" fillId="0" borderId="149" xfId="1" applyBorder="1" applyAlignment="1">
      <alignment horizontal="left"/>
    </xf>
    <xf numFmtId="0" fontId="18" fillId="0" borderId="31" xfId="1" applyBorder="1" applyAlignment="1">
      <alignment horizontal="left"/>
    </xf>
    <xf numFmtId="0" fontId="18" fillId="0" borderId="32" xfId="1" applyBorder="1" applyAlignment="1">
      <alignment wrapText="1"/>
    </xf>
    <xf numFmtId="0" fontId="18" fillId="0" borderId="118" xfId="1" applyBorder="1" applyAlignment="1">
      <alignment wrapText="1"/>
    </xf>
    <xf numFmtId="0" fontId="18" fillId="0" borderId="119" xfId="1" applyBorder="1" applyAlignment="1">
      <alignment wrapText="1"/>
    </xf>
    <xf numFmtId="0" fontId="25" fillId="0" borderId="19" xfId="1" applyFont="1" applyBorder="1" applyAlignment="1">
      <alignment horizontal="left"/>
    </xf>
    <xf numFmtId="0" fontId="28" fillId="0" borderId="22" xfId="1" applyFont="1" applyBorder="1" applyAlignment="1">
      <alignment horizontal="left" vertical="center" wrapText="1"/>
    </xf>
    <xf numFmtId="2" fontId="61" fillId="0" borderId="152" xfId="0" applyNumberFormat="1" applyFont="1" applyBorder="1" applyAlignment="1">
      <alignment horizontal="right"/>
    </xf>
    <xf numFmtId="2" fontId="61" fillId="0" borderId="154" xfId="0" applyNumberFormat="1" applyFont="1" applyBorder="1" applyAlignment="1">
      <alignment horizontal="right"/>
    </xf>
    <xf numFmtId="0" fontId="52" fillId="0" borderId="150" xfId="0" applyFont="1" applyBorder="1"/>
    <xf numFmtId="0" fontId="70" fillId="0" borderId="7" xfId="0" applyFont="1" applyBorder="1" applyAlignment="1">
      <alignment horizontal="center" vertical="center" wrapText="1"/>
    </xf>
    <xf numFmtId="0" fontId="34" fillId="0" borderId="2" xfId="0" applyFont="1" applyBorder="1" applyAlignment="1">
      <alignment vertical="center" wrapText="1"/>
    </xf>
    <xf numFmtId="0" fontId="34" fillId="0" borderId="1" xfId="0" applyFont="1" applyBorder="1" applyAlignment="1">
      <alignment vertical="center" wrapText="1"/>
    </xf>
    <xf numFmtId="0" fontId="34" fillId="0" borderId="13" xfId="0" applyFont="1" applyBorder="1" applyAlignment="1">
      <alignment vertical="center" wrapText="1"/>
    </xf>
    <xf numFmtId="0" fontId="12" fillId="0" borderId="7" xfId="0" applyFont="1" applyFill="1" applyBorder="1" applyAlignment="1">
      <alignment horizontal="center" vertical="center"/>
    </xf>
    <xf numFmtId="0" fontId="12" fillId="0" borderId="6" xfId="0" applyFont="1" applyBorder="1" applyAlignment="1">
      <alignment horizontal="left" wrapText="1"/>
    </xf>
  </cellXfs>
  <cellStyles count="3">
    <cellStyle name="Normálna" xfId="0" builtinId="0"/>
    <cellStyle name="Normálne 2" xfId="1" xr:uid="{00000000-0005-0000-0000-000001000000}"/>
    <cellStyle name="Percentá"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38100</xdr:rowOff>
    </xdr:from>
    <xdr:to>
      <xdr:col>2</xdr:col>
      <xdr:colOff>561975</xdr:colOff>
      <xdr:row>14</xdr:row>
      <xdr:rowOff>142875</xdr:rowOff>
    </xdr:to>
    <xdr:pic>
      <xdr:nvPicPr>
        <xdr:cNvPr id="2803" name="Obrázok 1">
          <a:extLst>
            <a:ext uri="{FF2B5EF4-FFF2-40B4-BE49-F238E27FC236}">
              <a16:creationId xmlns:a16="http://schemas.microsoft.com/office/drawing/2014/main" id="{00000000-0008-0000-0000-0000F30A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025"/>
          <a:ext cx="1695450" cy="2209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52"/>
  <sheetViews>
    <sheetView tabSelected="1" workbookViewId="0">
      <selection activeCell="A53" sqref="A53"/>
    </sheetView>
  </sheetViews>
  <sheetFormatPr defaultRowHeight="13.2" x14ac:dyDescent="0.25"/>
  <sheetData>
    <row r="6" spans="4:9" x14ac:dyDescent="0.25">
      <c r="D6" s="714" t="s">
        <v>43</v>
      </c>
      <c r="E6" s="714"/>
      <c r="F6" s="714"/>
      <c r="G6" s="714"/>
      <c r="H6" s="714"/>
      <c r="I6" s="714"/>
    </row>
    <row r="7" spans="4:9" x14ac:dyDescent="0.25">
      <c r="D7" s="714"/>
      <c r="E7" s="714"/>
      <c r="F7" s="714"/>
      <c r="G7" s="714"/>
      <c r="H7" s="714"/>
      <c r="I7" s="714"/>
    </row>
    <row r="8" spans="4:9" x14ac:dyDescent="0.25">
      <c r="D8" s="714"/>
      <c r="E8" s="714"/>
      <c r="F8" s="714"/>
      <c r="G8" s="714"/>
      <c r="H8" s="714"/>
      <c r="I8" s="714"/>
    </row>
    <row r="9" spans="4:9" x14ac:dyDescent="0.25">
      <c r="D9" s="714"/>
      <c r="E9" s="714"/>
      <c r="F9" s="714"/>
      <c r="G9" s="714"/>
      <c r="H9" s="714"/>
      <c r="I9" s="714"/>
    </row>
    <row r="10" spans="4:9" x14ac:dyDescent="0.25">
      <c r="D10" s="714"/>
      <c r="E10" s="714"/>
      <c r="F10" s="714"/>
      <c r="G10" s="714"/>
      <c r="H10" s="714"/>
      <c r="I10" s="714"/>
    </row>
    <row r="11" spans="4:9" x14ac:dyDescent="0.25">
      <c r="D11" s="714"/>
      <c r="E11" s="714"/>
      <c r="F11" s="714"/>
      <c r="G11" s="714"/>
      <c r="H11" s="714"/>
      <c r="I11" s="714"/>
    </row>
    <row r="20" spans="1:10" x14ac:dyDescent="0.25">
      <c r="A20" s="714" t="s">
        <v>455</v>
      </c>
      <c r="B20" s="714"/>
      <c r="C20" s="714"/>
      <c r="D20" s="714"/>
      <c r="E20" s="714"/>
      <c r="F20" s="714"/>
      <c r="G20" s="714"/>
      <c r="H20" s="714"/>
      <c r="I20" s="714"/>
      <c r="J20" s="714"/>
    </row>
    <row r="21" spans="1:10" x14ac:dyDescent="0.25">
      <c r="A21" s="714"/>
      <c r="B21" s="714"/>
      <c r="C21" s="714"/>
      <c r="D21" s="714"/>
      <c r="E21" s="714"/>
      <c r="F21" s="714"/>
      <c r="G21" s="714"/>
      <c r="H21" s="714"/>
      <c r="I21" s="714"/>
      <c r="J21" s="714"/>
    </row>
    <row r="22" spans="1:10" x14ac:dyDescent="0.25">
      <c r="A22" s="714"/>
      <c r="B22" s="714"/>
      <c r="C22" s="714"/>
      <c r="D22" s="714"/>
      <c r="E22" s="714"/>
      <c r="F22" s="714"/>
      <c r="G22" s="714"/>
      <c r="H22" s="714"/>
      <c r="I22" s="714"/>
      <c r="J22" s="714"/>
    </row>
    <row r="23" spans="1:10" x14ac:dyDescent="0.25">
      <c r="A23" s="714"/>
      <c r="B23" s="714"/>
      <c r="C23" s="714"/>
      <c r="D23" s="714"/>
      <c r="E23" s="714"/>
      <c r="F23" s="714"/>
      <c r="G23" s="714"/>
      <c r="H23" s="714"/>
      <c r="I23" s="714"/>
      <c r="J23" s="714"/>
    </row>
    <row r="24" spans="1:10" x14ac:dyDescent="0.25">
      <c r="A24" s="714"/>
      <c r="B24" s="714"/>
      <c r="C24" s="714"/>
      <c r="D24" s="714"/>
      <c r="E24" s="714"/>
      <c r="F24" s="714"/>
      <c r="G24" s="714"/>
      <c r="H24" s="714"/>
      <c r="I24" s="714"/>
      <c r="J24" s="714"/>
    </row>
    <row r="25" spans="1:10" x14ac:dyDescent="0.25">
      <c r="A25" s="714" t="s">
        <v>44</v>
      </c>
      <c r="B25" s="714"/>
      <c r="C25" s="714"/>
      <c r="D25" s="714"/>
      <c r="E25" s="714"/>
      <c r="F25" s="714"/>
      <c r="G25" s="714"/>
      <c r="H25" s="714"/>
      <c r="I25" s="714"/>
      <c r="J25" s="714"/>
    </row>
    <row r="26" spans="1:10" x14ac:dyDescent="0.25">
      <c r="A26" s="714"/>
      <c r="B26" s="714"/>
      <c r="C26" s="714"/>
      <c r="D26" s="714"/>
      <c r="E26" s="714"/>
      <c r="F26" s="714"/>
      <c r="G26" s="714"/>
      <c r="H26" s="714"/>
      <c r="I26" s="714"/>
      <c r="J26" s="714"/>
    </row>
    <row r="27" spans="1:10" x14ac:dyDescent="0.25">
      <c r="A27" s="714"/>
      <c r="B27" s="714"/>
      <c r="C27" s="714"/>
      <c r="D27" s="714"/>
      <c r="E27" s="714"/>
      <c r="F27" s="714"/>
      <c r="G27" s="714"/>
      <c r="H27" s="714"/>
      <c r="I27" s="714"/>
      <c r="J27" s="714"/>
    </row>
    <row r="28" spans="1:10" x14ac:dyDescent="0.25">
      <c r="A28" s="714"/>
      <c r="B28" s="714"/>
      <c r="C28" s="714"/>
      <c r="D28" s="714"/>
      <c r="E28" s="714"/>
      <c r="F28" s="714"/>
      <c r="G28" s="714"/>
      <c r="H28" s="714"/>
      <c r="I28" s="714"/>
      <c r="J28" s="714"/>
    </row>
    <row r="29" spans="1:10" x14ac:dyDescent="0.25">
      <c r="A29" s="714"/>
      <c r="B29" s="714"/>
      <c r="C29" s="714"/>
      <c r="D29" s="714"/>
      <c r="E29" s="714"/>
      <c r="F29" s="714"/>
      <c r="G29" s="714"/>
      <c r="H29" s="714"/>
      <c r="I29" s="714"/>
      <c r="J29" s="714"/>
    </row>
    <row r="30" spans="1:10" x14ac:dyDescent="0.25">
      <c r="A30" s="714" t="s">
        <v>933</v>
      </c>
      <c r="B30" s="714"/>
      <c r="C30" s="714"/>
      <c r="D30" s="714"/>
      <c r="E30" s="714"/>
      <c r="F30" s="714"/>
      <c r="G30" s="714"/>
      <c r="H30" s="714"/>
      <c r="I30" s="714"/>
      <c r="J30" s="714"/>
    </row>
    <row r="31" spans="1:10" x14ac:dyDescent="0.25">
      <c r="A31" s="714"/>
      <c r="B31" s="714"/>
      <c r="C31" s="714"/>
      <c r="D31" s="714"/>
      <c r="E31" s="714"/>
      <c r="F31" s="714"/>
      <c r="G31" s="714"/>
      <c r="H31" s="714"/>
      <c r="I31" s="714"/>
      <c r="J31" s="714"/>
    </row>
    <row r="32" spans="1:10" x14ac:dyDescent="0.25">
      <c r="A32" s="714"/>
      <c r="B32" s="714"/>
      <c r="C32" s="714"/>
      <c r="D32" s="714"/>
      <c r="E32" s="714"/>
      <c r="F32" s="714"/>
      <c r="G32" s="714"/>
      <c r="H32" s="714"/>
      <c r="I32" s="714"/>
      <c r="J32" s="714"/>
    </row>
    <row r="33" spans="1:10" x14ac:dyDescent="0.25">
      <c r="A33" s="714"/>
      <c r="B33" s="714"/>
      <c r="C33" s="714"/>
      <c r="D33" s="714"/>
      <c r="E33" s="714"/>
      <c r="F33" s="714"/>
      <c r="G33" s="714"/>
      <c r="H33" s="714"/>
      <c r="I33" s="714"/>
      <c r="J33" s="714"/>
    </row>
    <row r="34" spans="1:10" x14ac:dyDescent="0.25">
      <c r="A34" s="714"/>
      <c r="B34" s="714"/>
      <c r="C34" s="714"/>
      <c r="D34" s="714"/>
      <c r="E34" s="714"/>
      <c r="F34" s="714"/>
      <c r="G34" s="714"/>
      <c r="H34" s="714"/>
      <c r="I34" s="714"/>
      <c r="J34" s="714"/>
    </row>
    <row r="48" spans="1:10" ht="17.399999999999999" x14ac:dyDescent="0.3">
      <c r="A48" s="46" t="s">
        <v>934</v>
      </c>
      <c r="G48" s="715" t="s">
        <v>45</v>
      </c>
      <c r="H48" s="715"/>
      <c r="I48" s="715"/>
      <c r="J48" s="715"/>
    </row>
    <row r="49" spans="1:10" ht="17.399999999999999" x14ac:dyDescent="0.25">
      <c r="G49" s="713" t="s">
        <v>46</v>
      </c>
      <c r="H49" s="713"/>
      <c r="I49" s="713"/>
      <c r="J49" s="713"/>
    </row>
    <row r="52" spans="1:10" ht="17.399999999999999" x14ac:dyDescent="0.3">
      <c r="A52" s="46" t="s">
        <v>935</v>
      </c>
    </row>
  </sheetData>
  <mergeCells count="6">
    <mergeCell ref="G49:J49"/>
    <mergeCell ref="D6:I11"/>
    <mergeCell ref="A20:J24"/>
    <mergeCell ref="A25:J29"/>
    <mergeCell ref="A30:J34"/>
    <mergeCell ref="G48:J48"/>
  </mergeCells>
  <pageMargins left="0.7" right="0.7" top="0.75" bottom="0.75" header="0.3" footer="0.3"/>
  <pageSetup paperSize="9" scale="81"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H49"/>
  <sheetViews>
    <sheetView showGridLines="0" workbookViewId="0">
      <selection activeCell="B49" sqref="B49:F49"/>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2</v>
      </c>
      <c r="D4" s="42" t="s">
        <v>30</v>
      </c>
      <c r="E4" s="43"/>
      <c r="F4" s="44"/>
    </row>
    <row r="5" spans="1:8" ht="13.8" thickBot="1" x14ac:dyDescent="0.3">
      <c r="A5" s="11" t="s">
        <v>617</v>
      </c>
      <c r="C5" s="36" t="s">
        <v>160</v>
      </c>
      <c r="D5" s="30" t="s">
        <v>161</v>
      </c>
      <c r="E5" s="31"/>
      <c r="F5" s="32"/>
    </row>
    <row r="6" spans="1:8" ht="13.8" thickBot="1" x14ac:dyDescent="0.3">
      <c r="A6" s="3"/>
    </row>
    <row r="7" spans="1:8" ht="32.25" customHeight="1" thickBot="1" x14ac:dyDescent="0.3">
      <c r="A7" s="10" t="s">
        <v>21</v>
      </c>
      <c r="C7" s="853" t="s">
        <v>533</v>
      </c>
      <c r="D7" s="854"/>
      <c r="E7" s="854"/>
      <c r="F7" s="855"/>
    </row>
    <row r="8" spans="1:8" ht="13.8" thickBot="1" x14ac:dyDescent="0.3">
      <c r="A8" s="11" t="s">
        <v>42</v>
      </c>
      <c r="C8" s="716" t="s">
        <v>48</v>
      </c>
      <c r="D8" s="717"/>
      <c r="E8" s="717"/>
      <c r="F8" s="718"/>
    </row>
    <row r="9" spans="1:8" ht="30" customHeight="1" thickBot="1" x14ac:dyDescent="0.3">
      <c r="A9" s="11" t="s">
        <v>26</v>
      </c>
      <c r="C9" s="856" t="s">
        <v>897</v>
      </c>
      <c r="D9" s="857"/>
      <c r="E9" s="857"/>
      <c r="F9" s="858"/>
    </row>
    <row r="10" spans="1:8" ht="8.25" customHeight="1" thickBot="1" x14ac:dyDescent="0.3">
      <c r="A10" s="3"/>
    </row>
    <row r="11" spans="1:8" ht="13.8" thickBot="1" x14ac:dyDescent="0.3">
      <c r="A11" s="3"/>
      <c r="C11" s="719" t="s">
        <v>28</v>
      </c>
      <c r="D11" s="720"/>
    </row>
    <row r="12" spans="1:8" ht="13.8" thickBot="1" x14ac:dyDescent="0.3">
      <c r="A12" s="13" t="s">
        <v>2</v>
      </c>
      <c r="C12" s="721">
        <v>18.600000000000001</v>
      </c>
      <c r="D12" s="722"/>
    </row>
    <row r="13" spans="1:8" ht="13.8" thickBot="1" x14ac:dyDescent="0.3">
      <c r="A13" s="10" t="s">
        <v>20</v>
      </c>
      <c r="C13" s="721">
        <v>18.600000000000001</v>
      </c>
      <c r="D13" s="722"/>
    </row>
    <row r="14" spans="1:8" ht="13.8" thickBot="1" x14ac:dyDescent="0.3">
      <c r="A14" s="11" t="s">
        <v>1</v>
      </c>
      <c r="C14" s="721">
        <v>9.9580000000000002</v>
      </c>
      <c r="D14" s="722"/>
    </row>
    <row r="15" spans="1:8" ht="3" customHeight="1" thickBot="1" x14ac:dyDescent="0.3">
      <c r="A15" s="7"/>
    </row>
    <row r="16" spans="1:8" ht="13.8" thickBot="1" x14ac:dyDescent="0.3">
      <c r="A16" s="10" t="s">
        <v>18</v>
      </c>
      <c r="C16" s="716" t="s">
        <v>958</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6"/>
      <c r="B22" s="54">
        <v>630</v>
      </c>
      <c r="C22" s="16"/>
      <c r="D22" s="16" t="s">
        <v>55</v>
      </c>
      <c r="E22" s="47">
        <v>18600</v>
      </c>
      <c r="F22" s="47">
        <v>9958</v>
      </c>
    </row>
    <row r="23" spans="1:8" ht="13.8" thickBot="1" x14ac:dyDescent="0.3">
      <c r="A23" s="501"/>
      <c r="B23" s="502"/>
      <c r="C23" s="450"/>
      <c r="D23" s="450"/>
      <c r="E23" s="503"/>
      <c r="F23" s="504"/>
    </row>
    <row r="24" spans="1:8" ht="13.8" thickBot="1" x14ac:dyDescent="0.3">
      <c r="A24" s="17" t="s">
        <v>11</v>
      </c>
      <c r="B24" s="18"/>
      <c r="C24" s="18"/>
      <c r="D24" s="18"/>
      <c r="E24" s="53">
        <f>SUM(E22:E23)</f>
        <v>18600</v>
      </c>
      <c r="F24" s="53">
        <f>SUM(F22:F23)</f>
        <v>9958</v>
      </c>
    </row>
    <row r="25" spans="1:8" ht="13.8" thickBot="1" x14ac:dyDescent="0.3">
      <c r="A25" s="27"/>
      <c r="B25" s="25">
        <v>719</v>
      </c>
      <c r="C25" s="25"/>
      <c r="D25" s="25" t="s">
        <v>732</v>
      </c>
      <c r="E25" s="322">
        <v>0</v>
      </c>
      <c r="F25" s="49"/>
    </row>
    <row r="26" spans="1:8" ht="13.8" thickBot="1" x14ac:dyDescent="0.3">
      <c r="A26" s="27" t="s">
        <v>12</v>
      </c>
      <c r="B26" s="25"/>
      <c r="C26" s="25"/>
      <c r="D26" s="25"/>
      <c r="E26" s="323">
        <f>E25</f>
        <v>0</v>
      </c>
      <c r="F26" s="321">
        <f>F25</f>
        <v>0</v>
      </c>
    </row>
    <row r="27" spans="1:8" ht="13.8" thickBot="1" x14ac:dyDescent="0.3">
      <c r="A27" s="20" t="s">
        <v>13</v>
      </c>
      <c r="B27" s="18"/>
      <c r="C27" s="18"/>
      <c r="D27" s="18"/>
      <c r="E27" s="50">
        <f>E24+E26</f>
        <v>18600</v>
      </c>
      <c r="F27" s="50">
        <f>F24+F26</f>
        <v>9958</v>
      </c>
    </row>
    <row r="28" spans="1:8" ht="7.5" customHeight="1" x14ac:dyDescent="0.25"/>
    <row r="29" spans="1:8" hidden="1" x14ac:dyDescent="0.25"/>
    <row r="30" spans="1:8" ht="15.6" x14ac:dyDescent="0.3">
      <c r="A30" s="8" t="s">
        <v>14</v>
      </c>
      <c r="B30" s="9"/>
      <c r="C30" s="9"/>
      <c r="D30" s="9"/>
      <c r="E30" s="9"/>
      <c r="F30" s="9"/>
      <c r="G30" s="40"/>
      <c r="H30" s="40"/>
    </row>
    <row r="31" spans="1:8" ht="6" customHeight="1" x14ac:dyDescent="0.25">
      <c r="A31" s="1"/>
    </row>
    <row r="32" spans="1:8" ht="21" x14ac:dyDescent="0.25">
      <c r="A32" s="733" t="s">
        <v>22</v>
      </c>
      <c r="B32" s="735"/>
      <c r="C32" s="733" t="s">
        <v>15</v>
      </c>
      <c r="D32" s="735"/>
      <c r="E32" s="156" t="s">
        <v>936</v>
      </c>
      <c r="F32" s="23" t="s">
        <v>937</v>
      </c>
    </row>
    <row r="33" spans="1:8" ht="27" customHeight="1" x14ac:dyDescent="0.25">
      <c r="A33" s="726" t="s">
        <v>519</v>
      </c>
      <c r="B33" s="728"/>
      <c r="C33" s="778" t="s">
        <v>162</v>
      </c>
      <c r="D33" s="778"/>
      <c r="E33" s="55" t="s">
        <v>33</v>
      </c>
      <c r="F33" s="55" t="s">
        <v>33</v>
      </c>
    </row>
    <row r="34" spans="1:8" ht="28.5" customHeight="1" x14ac:dyDescent="0.25">
      <c r="A34" s="776"/>
      <c r="B34" s="777"/>
      <c r="C34" s="778" t="s">
        <v>520</v>
      </c>
      <c r="D34" s="778"/>
      <c r="E34" s="55">
        <v>1</v>
      </c>
      <c r="F34" s="55">
        <v>0</v>
      </c>
    </row>
    <row r="35" spans="1:8" ht="50.25" customHeight="1" x14ac:dyDescent="0.25">
      <c r="A35" s="776"/>
      <c r="B35" s="777"/>
      <c r="C35" s="778" t="s">
        <v>521</v>
      </c>
      <c r="D35" s="778"/>
      <c r="E35" s="55">
        <v>25</v>
      </c>
      <c r="F35" s="55">
        <v>8</v>
      </c>
    </row>
    <row r="36" spans="1:8" ht="44.25" customHeight="1" x14ac:dyDescent="0.25">
      <c r="A36" s="776"/>
      <c r="B36" s="777"/>
      <c r="C36" s="740" t="s">
        <v>522</v>
      </c>
      <c r="D36" s="742"/>
      <c r="E36" s="55">
        <v>20</v>
      </c>
      <c r="F36" s="55">
        <v>63</v>
      </c>
    </row>
    <row r="37" spans="1:8" ht="28.5" customHeight="1" x14ac:dyDescent="0.25">
      <c r="A37" s="776"/>
      <c r="B37" s="777"/>
      <c r="C37" s="740" t="s">
        <v>523</v>
      </c>
      <c r="D37" s="742"/>
      <c r="E37" s="55">
        <v>4</v>
      </c>
      <c r="F37" s="55">
        <v>8</v>
      </c>
    </row>
    <row r="38" spans="1:8" ht="45" customHeight="1" x14ac:dyDescent="0.25">
      <c r="A38" s="729"/>
      <c r="B38" s="731"/>
      <c r="C38" s="778" t="s">
        <v>524</v>
      </c>
      <c r="D38" s="778"/>
      <c r="E38" s="55">
        <v>100</v>
      </c>
      <c r="F38" s="55">
        <v>80</v>
      </c>
    </row>
    <row r="39" spans="1:8" ht="32.25" customHeight="1" x14ac:dyDescent="0.25">
      <c r="A39" s="726" t="s">
        <v>164</v>
      </c>
      <c r="B39" s="728"/>
      <c r="C39" s="740" t="s">
        <v>525</v>
      </c>
      <c r="D39" s="742"/>
      <c r="E39" s="191" t="s">
        <v>165</v>
      </c>
      <c r="F39" s="55" t="s">
        <v>165</v>
      </c>
    </row>
    <row r="40" spans="1:8" ht="44.25" customHeight="1" x14ac:dyDescent="0.25">
      <c r="A40" s="729"/>
      <c r="B40" s="731"/>
      <c r="C40" s="740" t="s">
        <v>526</v>
      </c>
      <c r="D40" s="742"/>
      <c r="E40" s="191" t="s">
        <v>33</v>
      </c>
      <c r="F40" s="55" t="s">
        <v>569</v>
      </c>
    </row>
    <row r="41" spans="1:8" ht="33.75" customHeight="1" x14ac:dyDescent="0.25">
      <c r="A41" s="732" t="s">
        <v>163</v>
      </c>
      <c r="B41" s="732"/>
      <c r="C41" s="778" t="s">
        <v>527</v>
      </c>
      <c r="D41" s="778"/>
      <c r="E41" s="191" t="s">
        <v>33</v>
      </c>
      <c r="F41" s="55" t="s">
        <v>570</v>
      </c>
    </row>
    <row r="42" spans="1:8" ht="22.5" customHeight="1" x14ac:dyDescent="0.25">
      <c r="A42" s="732"/>
      <c r="B42" s="732"/>
      <c r="C42" s="778" t="s">
        <v>528</v>
      </c>
      <c r="D42" s="778"/>
      <c r="E42" s="191">
        <v>1</v>
      </c>
      <c r="F42" s="55">
        <v>2</v>
      </c>
    </row>
    <row r="43" spans="1:8" ht="22.5" customHeight="1" x14ac:dyDescent="0.25">
      <c r="A43" s="732"/>
      <c r="B43" s="732"/>
      <c r="C43" s="778" t="s">
        <v>529</v>
      </c>
      <c r="D43" s="778"/>
      <c r="E43" s="191">
        <v>1</v>
      </c>
      <c r="F43" s="55">
        <v>0</v>
      </c>
    </row>
    <row r="44" spans="1:8" ht="22.5" customHeight="1" x14ac:dyDescent="0.25">
      <c r="A44" s="732"/>
      <c r="B44" s="732"/>
      <c r="C44" s="778" t="s">
        <v>530</v>
      </c>
      <c r="D44" s="778"/>
      <c r="E44" s="191">
        <v>1</v>
      </c>
      <c r="F44" s="55">
        <v>1</v>
      </c>
    </row>
    <row r="45" spans="1:8" ht="22.5" customHeight="1" x14ac:dyDescent="0.25">
      <c r="A45" s="386"/>
      <c r="B45" s="386"/>
      <c r="C45" s="386"/>
      <c r="D45" s="333"/>
      <c r="E45" s="435"/>
      <c r="F45" s="386"/>
    </row>
    <row r="46" spans="1:8" ht="12" customHeight="1" x14ac:dyDescent="0.25">
      <c r="A46" s="4" t="s">
        <v>16</v>
      </c>
      <c r="E46" s="14"/>
      <c r="F46" s="14"/>
    </row>
    <row r="47" spans="1:8" ht="288.75" customHeight="1" x14ac:dyDescent="0.25">
      <c r="A47" s="852" t="s">
        <v>17</v>
      </c>
      <c r="B47" s="851" t="s">
        <v>959</v>
      </c>
      <c r="C47" s="851"/>
      <c r="D47" s="851"/>
      <c r="E47" s="851"/>
      <c r="F47" s="851"/>
      <c r="G47" s="14"/>
      <c r="H47" s="14"/>
    </row>
    <row r="48" spans="1:8" ht="78.599999999999994" customHeight="1" x14ac:dyDescent="0.25">
      <c r="A48" s="852"/>
      <c r="B48" s="851"/>
      <c r="C48" s="851"/>
      <c r="D48" s="851"/>
      <c r="E48" s="851"/>
      <c r="F48" s="851"/>
    </row>
    <row r="49" spans="1:6" ht="50.25" customHeight="1" x14ac:dyDescent="0.25">
      <c r="A49" s="28" t="s">
        <v>29</v>
      </c>
      <c r="B49" s="723"/>
      <c r="C49" s="724"/>
      <c r="D49" s="724"/>
      <c r="E49" s="724"/>
      <c r="F49" s="725"/>
    </row>
  </sheetData>
  <mergeCells count="29">
    <mergeCell ref="C7:F7"/>
    <mergeCell ref="C33:D33"/>
    <mergeCell ref="C39:D39"/>
    <mergeCell ref="C40:D40"/>
    <mergeCell ref="C8:F8"/>
    <mergeCell ref="C9:F9"/>
    <mergeCell ref="C32:D32"/>
    <mergeCell ref="C35:D35"/>
    <mergeCell ref="C36:D36"/>
    <mergeCell ref="C11:D11"/>
    <mergeCell ref="C12:D12"/>
    <mergeCell ref="C13:D13"/>
    <mergeCell ref="C14:D14"/>
    <mergeCell ref="B49:F49"/>
    <mergeCell ref="C16:F16"/>
    <mergeCell ref="C17:F17"/>
    <mergeCell ref="B47:F48"/>
    <mergeCell ref="A32:B32"/>
    <mergeCell ref="A39:B40"/>
    <mergeCell ref="A47:A48"/>
    <mergeCell ref="A41:B44"/>
    <mergeCell ref="C34:D34"/>
    <mergeCell ref="C38:D38"/>
    <mergeCell ref="C42:D42"/>
    <mergeCell ref="C44:D44"/>
    <mergeCell ref="C43:D43"/>
    <mergeCell ref="C37:D37"/>
    <mergeCell ref="A33:B38"/>
    <mergeCell ref="C41:D41"/>
  </mergeCells>
  <pageMargins left="0.7" right="0.7" top="0.75" bottom="0.75" header="0.3" footer="0.3"/>
  <pageSetup paperSize="9" scale="94"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H41"/>
  <sheetViews>
    <sheetView showGridLines="0" topLeftCell="A9" zoomScale="70" zoomScaleNormal="70" workbookViewId="0">
      <selection activeCell="B38" sqref="B38:F39"/>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2</v>
      </c>
      <c r="D4" s="42" t="s">
        <v>30</v>
      </c>
      <c r="E4" s="43"/>
      <c r="F4" s="44"/>
    </row>
    <row r="5" spans="1:8" ht="13.8" thickBot="1" x14ac:dyDescent="0.3">
      <c r="A5" s="11" t="s">
        <v>617</v>
      </c>
      <c r="C5" s="36" t="s">
        <v>531</v>
      </c>
      <c r="D5" s="30" t="s">
        <v>532</v>
      </c>
      <c r="E5" s="31"/>
      <c r="F5" s="32"/>
    </row>
    <row r="6" spans="1:8" ht="13.8" thickBot="1" x14ac:dyDescent="0.3">
      <c r="A6" s="3"/>
    </row>
    <row r="7" spans="1:8" ht="13.8" thickBot="1" x14ac:dyDescent="0.3">
      <c r="A7" s="10" t="s">
        <v>21</v>
      </c>
      <c r="C7" s="6" t="s">
        <v>151</v>
      </c>
      <c r="D7" s="5"/>
      <c r="E7" s="5"/>
      <c r="F7" s="45"/>
    </row>
    <row r="8" spans="1:8" ht="13.8" thickBot="1" x14ac:dyDescent="0.3">
      <c r="A8" s="11" t="s">
        <v>42</v>
      </c>
      <c r="C8" s="716" t="s">
        <v>48</v>
      </c>
      <c r="D8" s="717"/>
      <c r="E8" s="717"/>
      <c r="F8" s="718"/>
    </row>
    <row r="9" spans="1:8" ht="13.8" thickBot="1" x14ac:dyDescent="0.3">
      <c r="A9" s="11" t="s">
        <v>26</v>
      </c>
      <c r="C9" s="716" t="s">
        <v>150</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22.8</v>
      </c>
      <c r="D12" s="722"/>
    </row>
    <row r="13" spans="1:8" ht="13.8" thickBot="1" x14ac:dyDescent="0.3">
      <c r="A13" s="10" t="s">
        <v>20</v>
      </c>
      <c r="C13" s="721">
        <v>22.8</v>
      </c>
      <c r="D13" s="722"/>
    </row>
    <row r="14" spans="1:8" ht="13.8" thickBot="1" x14ac:dyDescent="0.3">
      <c r="A14" s="11" t="s">
        <v>1</v>
      </c>
      <c r="C14" s="721">
        <v>33.554000000000002</v>
      </c>
      <c r="D14" s="722"/>
    </row>
    <row r="15" spans="1:8" ht="3" customHeight="1" thickBot="1" x14ac:dyDescent="0.3">
      <c r="A15" s="7"/>
    </row>
    <row r="16" spans="1:8" ht="13.8" thickBot="1" x14ac:dyDescent="0.3">
      <c r="A16" s="10" t="s">
        <v>18</v>
      </c>
      <c r="C16" s="716" t="s">
        <v>1084</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5"/>
      <c r="B22" s="121">
        <v>610</v>
      </c>
      <c r="C22" s="121"/>
      <c r="D22" s="122" t="s">
        <v>54</v>
      </c>
      <c r="E22" s="47">
        <v>0</v>
      </c>
      <c r="F22" s="47">
        <v>0</v>
      </c>
    </row>
    <row r="23" spans="1:8" x14ac:dyDescent="0.25">
      <c r="A23" s="16"/>
      <c r="B23" s="54">
        <v>620</v>
      </c>
      <c r="C23" s="16"/>
      <c r="D23" s="16" t="s">
        <v>57</v>
      </c>
      <c r="E23" s="47">
        <v>0</v>
      </c>
      <c r="F23" s="47">
        <v>0</v>
      </c>
    </row>
    <row r="24" spans="1:8" ht="13.8" thickBot="1" x14ac:dyDescent="0.3">
      <c r="A24" s="16"/>
      <c r="B24" s="54">
        <v>630</v>
      </c>
      <c r="C24" s="16"/>
      <c r="D24" s="16" t="s">
        <v>55</v>
      </c>
      <c r="E24" s="47">
        <v>13000</v>
      </c>
      <c r="F24" s="47">
        <v>12261.58</v>
      </c>
    </row>
    <row r="25" spans="1:8" ht="13.8" thickBot="1" x14ac:dyDescent="0.3">
      <c r="A25" s="17" t="s">
        <v>11</v>
      </c>
      <c r="B25" s="18"/>
      <c r="C25" s="18"/>
      <c r="D25" s="18"/>
      <c r="E25" s="53">
        <f>SUM(E22:E24)</f>
        <v>13000</v>
      </c>
      <c r="F25" s="53">
        <f>SUM(F22:F24)</f>
        <v>12261.58</v>
      </c>
    </row>
    <row r="26" spans="1:8" ht="13.8" thickBot="1" x14ac:dyDescent="0.3">
      <c r="A26" s="27" t="s">
        <v>12</v>
      </c>
      <c r="B26" s="25"/>
      <c r="C26" s="25"/>
      <c r="D26" s="25"/>
      <c r="E26" s="48"/>
      <c r="F26" s="49"/>
    </row>
    <row r="27" spans="1:8" ht="13.8" thickBot="1" x14ac:dyDescent="0.3">
      <c r="A27" s="20" t="s">
        <v>13</v>
      </c>
      <c r="B27" s="18"/>
      <c r="C27" s="18"/>
      <c r="D27" s="18"/>
      <c r="E27" s="50">
        <f>E26+E25</f>
        <v>13000</v>
      </c>
      <c r="F27" s="50">
        <f>F26+F25</f>
        <v>12261.58</v>
      </c>
    </row>
    <row r="28" spans="1:8" ht="7.5" customHeight="1" x14ac:dyDescent="0.25"/>
    <row r="29" spans="1:8" hidden="1" x14ac:dyDescent="0.25"/>
    <row r="30" spans="1:8" ht="15.6" x14ac:dyDescent="0.3">
      <c r="A30" s="8" t="s">
        <v>14</v>
      </c>
      <c r="B30" s="9"/>
      <c r="C30" s="9"/>
      <c r="D30" s="9"/>
      <c r="E30" s="9"/>
      <c r="F30" s="9"/>
      <c r="G30" s="40"/>
      <c r="H30" s="40"/>
    </row>
    <row r="31" spans="1:8" ht="6" customHeight="1" x14ac:dyDescent="0.25">
      <c r="A31" s="1"/>
    </row>
    <row r="32" spans="1:8" ht="21" x14ac:dyDescent="0.25">
      <c r="A32" s="750" t="s">
        <v>22</v>
      </c>
      <c r="B32" s="750"/>
      <c r="C32" s="750"/>
      <c r="D32" s="155" t="s">
        <v>15</v>
      </c>
      <c r="E32" s="156" t="s">
        <v>936</v>
      </c>
      <c r="F32" s="23" t="s">
        <v>937</v>
      </c>
    </row>
    <row r="33" spans="1:8" ht="22.5" customHeight="1" x14ac:dyDescent="0.25">
      <c r="A33" s="778" t="s">
        <v>173</v>
      </c>
      <c r="B33" s="778"/>
      <c r="C33" s="778"/>
      <c r="D33" s="192" t="s">
        <v>169</v>
      </c>
      <c r="E33" s="55">
        <v>1</v>
      </c>
      <c r="F33" s="55">
        <v>0</v>
      </c>
    </row>
    <row r="34" spans="1:8" ht="18" customHeight="1" x14ac:dyDescent="0.25">
      <c r="A34" s="778"/>
      <c r="B34" s="778"/>
      <c r="C34" s="778"/>
      <c r="D34" s="192" t="s">
        <v>170</v>
      </c>
      <c r="E34" s="55">
        <v>50</v>
      </c>
      <c r="F34" s="55">
        <v>0</v>
      </c>
    </row>
    <row r="35" spans="1:8" ht="20.399999999999999" x14ac:dyDescent="0.25">
      <c r="A35" s="778" t="s">
        <v>595</v>
      </c>
      <c r="B35" s="778"/>
      <c r="C35" s="778"/>
      <c r="D35" s="192" t="s">
        <v>171</v>
      </c>
      <c r="E35" s="55">
        <v>2</v>
      </c>
      <c r="F35" s="55">
        <v>1</v>
      </c>
    </row>
    <row r="36" spans="1:8" ht="45.75" customHeight="1" x14ac:dyDescent="0.25">
      <c r="A36" s="778"/>
      <c r="B36" s="778"/>
      <c r="C36" s="778"/>
      <c r="D36" s="192" t="s">
        <v>172</v>
      </c>
      <c r="E36" s="55">
        <v>2</v>
      </c>
      <c r="F36" s="55">
        <v>2</v>
      </c>
    </row>
    <row r="37" spans="1:8" ht="24" customHeight="1" x14ac:dyDescent="0.25">
      <c r="A37" s="4" t="s">
        <v>16</v>
      </c>
      <c r="E37" s="14"/>
      <c r="F37" s="14"/>
    </row>
    <row r="38" spans="1:8" ht="285.75" customHeight="1" x14ac:dyDescent="0.25">
      <c r="A38" s="852" t="s">
        <v>17</v>
      </c>
      <c r="B38" s="859" t="s">
        <v>1087</v>
      </c>
      <c r="C38" s="859"/>
      <c r="D38" s="859"/>
      <c r="E38" s="859"/>
      <c r="F38" s="859"/>
      <c r="G38" s="14"/>
      <c r="H38" s="14"/>
    </row>
    <row r="39" spans="1:8" ht="250.8" customHeight="1" x14ac:dyDescent="0.25">
      <c r="A39" s="852"/>
      <c r="B39" s="859"/>
      <c r="C39" s="859"/>
      <c r="D39" s="859"/>
      <c r="E39" s="859"/>
      <c r="F39" s="859"/>
      <c r="G39" s="14"/>
      <c r="H39" s="14"/>
    </row>
    <row r="40" spans="1:8" ht="38.25" customHeight="1" x14ac:dyDescent="0.25"/>
    <row r="41" spans="1:8" ht="28.5" customHeight="1" x14ac:dyDescent="0.25">
      <c r="A41" s="28" t="s">
        <v>29</v>
      </c>
      <c r="B41" s="848"/>
      <c r="C41" s="849"/>
      <c r="D41" s="849"/>
      <c r="E41" s="849"/>
      <c r="F41" s="850"/>
    </row>
  </sheetData>
  <mergeCells count="14">
    <mergeCell ref="C14:D14"/>
    <mergeCell ref="B41:F41"/>
    <mergeCell ref="A33:C34"/>
    <mergeCell ref="A35:C36"/>
    <mergeCell ref="C16:F16"/>
    <mergeCell ref="C17:F17"/>
    <mergeCell ref="A32:C32"/>
    <mergeCell ref="B38:F39"/>
    <mergeCell ref="A38:A39"/>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I40"/>
  <sheetViews>
    <sheetView showGridLines="0" zoomScaleNormal="100" workbookViewId="0">
      <selection activeCell="B38" sqref="B38"/>
    </sheetView>
  </sheetViews>
  <sheetFormatPr defaultRowHeight="13.2" x14ac:dyDescent="0.25"/>
  <cols>
    <col min="1" max="1" width="34" customWidth="1"/>
    <col min="2" max="2" width="8.109375" customWidth="1"/>
    <col min="3" max="3" width="11.88671875" customWidth="1"/>
    <col min="4" max="4" width="20" customWidth="1"/>
    <col min="5" max="5" width="15.88671875" customWidth="1"/>
    <col min="6" max="6" width="18.109375" customWidth="1"/>
    <col min="7" max="7" width="30.6640625" customWidth="1"/>
    <col min="8" max="8" width="19.5546875" bestFit="1" customWidth="1"/>
    <col min="9" max="9" width="17.6640625" bestFit="1" customWidth="1"/>
  </cols>
  <sheetData>
    <row r="1" spans="1:9" ht="15.6" x14ac:dyDescent="0.3">
      <c r="A1" s="8" t="s">
        <v>4</v>
      </c>
      <c r="B1" s="8"/>
      <c r="C1" s="9"/>
      <c r="D1" s="9"/>
      <c r="E1" s="9"/>
      <c r="F1" s="9"/>
      <c r="G1" s="40"/>
      <c r="H1" s="40"/>
      <c r="I1" s="40"/>
    </row>
    <row r="2" spans="1:9" ht="8.25" customHeight="1" thickBot="1" x14ac:dyDescent="0.35">
      <c r="A2" s="2"/>
      <c r="B2" s="2"/>
    </row>
    <row r="3" spans="1:9" ht="13.8" thickBot="1" x14ac:dyDescent="0.3">
      <c r="C3" s="12" t="s">
        <v>24</v>
      </c>
      <c r="D3" s="719" t="s">
        <v>3</v>
      </c>
      <c r="E3" s="863"/>
      <c r="F3" s="863"/>
    </row>
    <row r="4" spans="1:9" ht="13.8" thickBot="1" x14ac:dyDescent="0.3">
      <c r="A4" s="10" t="s">
        <v>0</v>
      </c>
      <c r="C4" s="29">
        <v>2</v>
      </c>
      <c r="D4" s="864" t="s">
        <v>30</v>
      </c>
      <c r="E4" s="865"/>
      <c r="F4" s="865"/>
    </row>
    <row r="5" spans="1:9" ht="13.8" thickBot="1" x14ac:dyDescent="0.3">
      <c r="A5" s="11" t="s">
        <v>617</v>
      </c>
      <c r="C5" s="36" t="s">
        <v>534</v>
      </c>
      <c r="D5" s="30" t="s">
        <v>31</v>
      </c>
      <c r="E5" s="31"/>
      <c r="F5" s="31"/>
    </row>
    <row r="6" spans="1:9" ht="13.8" thickBot="1" x14ac:dyDescent="0.3">
      <c r="A6" s="3"/>
    </row>
    <row r="7" spans="1:9" ht="13.8" thickBot="1" x14ac:dyDescent="0.3">
      <c r="A7" s="10" t="s">
        <v>21</v>
      </c>
      <c r="C7" s="358" t="s">
        <v>537</v>
      </c>
      <c r="D7" s="359"/>
      <c r="E7" s="359"/>
      <c r="F7" s="360"/>
      <c r="G7" s="58"/>
    </row>
    <row r="8" spans="1:9" ht="13.8" thickBot="1" x14ac:dyDescent="0.3">
      <c r="A8" s="11" t="s">
        <v>42</v>
      </c>
      <c r="C8" s="358" t="s">
        <v>48</v>
      </c>
      <c r="D8" s="359"/>
      <c r="E8" s="359"/>
      <c r="F8" s="360"/>
      <c r="G8" s="58"/>
    </row>
    <row r="9" spans="1:9" ht="13.8" thickBot="1" x14ac:dyDescent="0.3">
      <c r="A9" s="11" t="s">
        <v>26</v>
      </c>
      <c r="C9" s="716" t="s">
        <v>49</v>
      </c>
      <c r="D9" s="717"/>
      <c r="E9" s="717"/>
      <c r="F9" s="718"/>
    </row>
    <row r="10" spans="1:9" ht="13.8" thickBot="1" x14ac:dyDescent="0.3">
      <c r="A10" s="3"/>
    </row>
    <row r="11" spans="1:9" ht="13.8" thickBot="1" x14ac:dyDescent="0.3">
      <c r="A11" s="3"/>
      <c r="C11" s="719" t="s">
        <v>28</v>
      </c>
      <c r="D11" s="720"/>
    </row>
    <row r="12" spans="1:9" ht="13.8" thickBot="1" x14ac:dyDescent="0.3">
      <c r="A12" s="13" t="s">
        <v>2</v>
      </c>
      <c r="C12" s="721">
        <v>0</v>
      </c>
      <c r="D12" s="722"/>
    </row>
    <row r="13" spans="1:9" ht="13.8" thickBot="1" x14ac:dyDescent="0.3">
      <c r="A13" s="10" t="s">
        <v>20</v>
      </c>
      <c r="C13" s="721">
        <v>0</v>
      </c>
      <c r="D13" s="722"/>
    </row>
    <row r="14" spans="1:9" ht="13.8" thickBot="1" x14ac:dyDescent="0.3">
      <c r="A14" s="11" t="s">
        <v>1</v>
      </c>
      <c r="C14" s="721">
        <v>0</v>
      </c>
      <c r="D14" s="722"/>
    </row>
    <row r="15" spans="1:9" ht="13.8" thickBot="1" x14ac:dyDescent="0.3">
      <c r="A15" s="7"/>
    </row>
    <row r="16" spans="1:9" ht="13.8" thickBot="1" x14ac:dyDescent="0.3">
      <c r="A16" s="10" t="s">
        <v>18</v>
      </c>
      <c r="C16" s="716" t="s">
        <v>953</v>
      </c>
      <c r="D16" s="717"/>
      <c r="E16" s="717"/>
      <c r="F16" s="718"/>
    </row>
    <row r="17" spans="1:9" ht="13.8" thickBot="1" x14ac:dyDescent="0.3">
      <c r="A17" s="11" t="s">
        <v>19</v>
      </c>
      <c r="C17" s="716" t="s">
        <v>940</v>
      </c>
      <c r="D17" s="717"/>
      <c r="E17" s="717"/>
      <c r="F17" s="718"/>
    </row>
    <row r="19" spans="1:9" ht="15.6" x14ac:dyDescent="0.3">
      <c r="A19" s="8" t="s">
        <v>5</v>
      </c>
      <c r="B19" s="8"/>
      <c r="C19" s="9"/>
      <c r="D19" s="9"/>
      <c r="E19" s="9"/>
      <c r="F19" s="9"/>
      <c r="G19" s="40"/>
      <c r="H19" s="40"/>
      <c r="I19" s="40"/>
    </row>
    <row r="20" spans="1:9" ht="15.6" x14ac:dyDescent="0.3">
      <c r="A20" s="2"/>
    </row>
    <row r="21" spans="1:9" x14ac:dyDescent="0.25">
      <c r="A21" s="22" t="s">
        <v>23</v>
      </c>
      <c r="B21" s="15" t="s">
        <v>6</v>
      </c>
      <c r="C21" s="15" t="s">
        <v>7</v>
      </c>
      <c r="D21" s="15" t="s">
        <v>8</v>
      </c>
      <c r="E21" s="15" t="s">
        <v>9</v>
      </c>
      <c r="F21" s="15" t="s">
        <v>10</v>
      </c>
    </row>
    <row r="22" spans="1:9" ht="13.8" thickBot="1" x14ac:dyDescent="0.3">
      <c r="A22" s="16"/>
      <c r="B22" s="16"/>
      <c r="C22" s="16"/>
      <c r="D22" s="16"/>
      <c r="E22" s="16"/>
      <c r="F22" s="16"/>
    </row>
    <row r="23" spans="1:9" ht="13.8" thickBot="1" x14ac:dyDescent="0.3">
      <c r="A23" s="17" t="s">
        <v>11</v>
      </c>
      <c r="B23" s="18"/>
      <c r="C23" s="18"/>
      <c r="D23" s="18"/>
      <c r="E23" s="18"/>
      <c r="F23" s="19"/>
    </row>
    <row r="24" spans="1:9" ht="13.8" thickBot="1" x14ac:dyDescent="0.3">
      <c r="A24" s="17" t="s">
        <v>12</v>
      </c>
      <c r="B24" s="18"/>
      <c r="C24" s="18"/>
      <c r="D24" s="18"/>
      <c r="E24" s="18"/>
      <c r="F24" s="19"/>
    </row>
    <row r="25" spans="1:9" ht="13.8" thickBot="1" x14ac:dyDescent="0.3">
      <c r="A25" s="20" t="s">
        <v>13</v>
      </c>
      <c r="B25" s="18"/>
      <c r="C25" s="18"/>
      <c r="D25" s="18"/>
      <c r="E25" s="18"/>
      <c r="F25" s="19"/>
    </row>
    <row r="29" spans="1:9" ht="15.6" x14ac:dyDescent="0.3">
      <c r="A29" s="8" t="s">
        <v>14</v>
      </c>
      <c r="B29" s="9"/>
      <c r="C29" s="9"/>
      <c r="D29" s="9"/>
      <c r="E29" s="9"/>
      <c r="F29" s="9"/>
      <c r="G29" s="40"/>
      <c r="H29" s="40"/>
      <c r="I29" s="40"/>
    </row>
    <row r="30" spans="1:9" x14ac:dyDescent="0.25">
      <c r="A30" s="1"/>
    </row>
    <row r="31" spans="1:9" ht="21.75" customHeight="1" x14ac:dyDescent="0.25">
      <c r="A31" s="340" t="s">
        <v>22</v>
      </c>
      <c r="B31" s="750" t="s">
        <v>15</v>
      </c>
      <c r="C31" s="750"/>
      <c r="D31" s="750"/>
      <c r="E31" s="156" t="s">
        <v>936</v>
      </c>
      <c r="F31" s="23" t="s">
        <v>937</v>
      </c>
    </row>
    <row r="32" spans="1:9" x14ac:dyDescent="0.25">
      <c r="A32" s="39" t="s">
        <v>34</v>
      </c>
      <c r="B32" s="778" t="s">
        <v>536</v>
      </c>
      <c r="C32" s="778"/>
      <c r="D32" s="778"/>
      <c r="E32" s="41">
        <v>900</v>
      </c>
      <c r="F32" s="41">
        <v>559</v>
      </c>
    </row>
    <row r="33" spans="1:9" ht="26.25" customHeight="1" x14ac:dyDescent="0.25">
      <c r="A33" s="39" t="s">
        <v>458</v>
      </c>
      <c r="B33" s="778" t="s">
        <v>35</v>
      </c>
      <c r="C33" s="778"/>
      <c r="D33" s="778"/>
      <c r="E33" s="41" t="s">
        <v>33</v>
      </c>
      <c r="F33" s="41" t="s">
        <v>33</v>
      </c>
    </row>
    <row r="34" spans="1:9" ht="53.25" customHeight="1" x14ac:dyDescent="0.25">
      <c r="A34" s="192" t="s">
        <v>535</v>
      </c>
      <c r="B34" s="778" t="s">
        <v>538</v>
      </c>
      <c r="C34" s="778"/>
      <c r="D34" s="778"/>
      <c r="E34" s="37">
        <v>4</v>
      </c>
      <c r="F34" s="686" t="s">
        <v>954</v>
      </c>
    </row>
    <row r="35" spans="1:9" ht="12.75" customHeight="1" x14ac:dyDescent="0.25">
      <c r="E35" s="14"/>
      <c r="F35" s="14"/>
    </row>
    <row r="36" spans="1:9" ht="18" customHeight="1" x14ac:dyDescent="0.25">
      <c r="A36" s="4" t="s">
        <v>16</v>
      </c>
      <c r="G36" s="14"/>
      <c r="H36" s="14"/>
      <c r="I36" s="14"/>
    </row>
    <row r="37" spans="1:9" ht="57" x14ac:dyDescent="0.25">
      <c r="A37" s="28" t="s">
        <v>17</v>
      </c>
      <c r="B37" s="860" t="s">
        <v>955</v>
      </c>
      <c r="C37" s="861"/>
      <c r="D37" s="861"/>
      <c r="E37" s="861"/>
      <c r="F37" s="862"/>
    </row>
    <row r="38" spans="1:9" ht="14.25" customHeight="1" x14ac:dyDescent="0.25"/>
    <row r="39" spans="1:9" ht="24" customHeight="1" x14ac:dyDescent="0.25">
      <c r="A39" s="28" t="s">
        <v>29</v>
      </c>
      <c r="B39" s="723" t="s">
        <v>431</v>
      </c>
      <c r="C39" s="724"/>
      <c r="D39" s="724"/>
      <c r="E39" s="724"/>
      <c r="F39" s="725"/>
    </row>
    <row r="40" spans="1:9" ht="48.75" customHeight="1" x14ac:dyDescent="0.25"/>
  </sheetData>
  <mergeCells count="15">
    <mergeCell ref="D3:F3"/>
    <mergeCell ref="C9:F9"/>
    <mergeCell ref="D4:F4"/>
    <mergeCell ref="C16:F16"/>
    <mergeCell ref="C17:F17"/>
    <mergeCell ref="C14:D14"/>
    <mergeCell ref="B39:F39"/>
    <mergeCell ref="C13:D13"/>
    <mergeCell ref="C12:D12"/>
    <mergeCell ref="C11:D11"/>
    <mergeCell ref="B37:F37"/>
    <mergeCell ref="B32:D32"/>
    <mergeCell ref="B33:D33"/>
    <mergeCell ref="B34:D34"/>
    <mergeCell ref="B31:D31"/>
  </mergeCells>
  <phoneticPr fontId="0" type="noConversion"/>
  <pageMargins left="0.7" right="0.7" top="0.75" bottom="0.75" header="0.3" footer="0.3"/>
  <pageSetup paperSize="9" scale="8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A1:H36"/>
  <sheetViews>
    <sheetView showGridLines="0" workbookViewId="0">
      <selection activeCell="B34" sqref="B34:F34"/>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2</v>
      </c>
      <c r="D4" s="42" t="s">
        <v>30</v>
      </c>
      <c r="E4" s="43"/>
      <c r="F4" s="44"/>
    </row>
    <row r="5" spans="1:8" ht="13.8" thickBot="1" x14ac:dyDescent="0.3">
      <c r="A5" s="11" t="s">
        <v>617</v>
      </c>
      <c r="C5" s="36" t="s">
        <v>168</v>
      </c>
      <c r="D5" s="30" t="s">
        <v>174</v>
      </c>
      <c r="E5" s="31"/>
      <c r="F5" s="32"/>
    </row>
    <row r="6" spans="1:8" ht="13.8" thickBot="1" x14ac:dyDescent="0.3">
      <c r="A6" s="3"/>
    </row>
    <row r="7" spans="1:8" ht="13.8" thickBot="1" x14ac:dyDescent="0.3">
      <c r="A7" s="10" t="s">
        <v>21</v>
      </c>
      <c r="C7" s="6" t="s">
        <v>64</v>
      </c>
      <c r="D7" s="5"/>
      <c r="E7" s="5"/>
      <c r="F7" s="45"/>
    </row>
    <row r="8" spans="1:8" ht="13.8" thickBot="1" x14ac:dyDescent="0.3">
      <c r="A8" s="11" t="s">
        <v>42</v>
      </c>
      <c r="C8" s="716" t="s">
        <v>48</v>
      </c>
      <c r="D8" s="717"/>
      <c r="E8" s="717"/>
      <c r="F8" s="718"/>
    </row>
    <row r="9" spans="1:8" ht="13.8" thickBot="1" x14ac:dyDescent="0.3">
      <c r="A9" s="11" t="s">
        <v>26</v>
      </c>
      <c r="C9" s="716" t="s">
        <v>733</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8</v>
      </c>
      <c r="D12" s="722"/>
    </row>
    <row r="13" spans="1:8" ht="13.8" thickBot="1" x14ac:dyDescent="0.3">
      <c r="A13" s="10" t="s">
        <v>20</v>
      </c>
      <c r="C13" s="721">
        <v>8</v>
      </c>
      <c r="D13" s="722"/>
    </row>
    <row r="14" spans="1:8" ht="13.8" thickBot="1" x14ac:dyDescent="0.3">
      <c r="A14" s="11" t="s">
        <v>1</v>
      </c>
      <c r="C14" s="721">
        <v>3.726</v>
      </c>
      <c r="D14" s="722"/>
    </row>
    <row r="15" spans="1:8" ht="3" customHeight="1" thickBot="1" x14ac:dyDescent="0.3">
      <c r="A15" s="7"/>
    </row>
    <row r="16" spans="1:8" ht="13.8" thickBot="1" x14ac:dyDescent="0.3">
      <c r="A16" s="10" t="s">
        <v>18</v>
      </c>
      <c r="C16" s="716" t="s">
        <v>956</v>
      </c>
      <c r="D16" s="717"/>
      <c r="E16" s="717"/>
      <c r="F16" s="718"/>
    </row>
    <row r="17" spans="1:8" ht="13.8" thickBot="1" x14ac:dyDescent="0.3">
      <c r="A17" s="11" t="s">
        <v>19</v>
      </c>
      <c r="C17" s="716" t="s">
        <v>940</v>
      </c>
      <c r="D17" s="717"/>
      <c r="E17" s="717"/>
      <c r="F17" s="718"/>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ht="13.8" thickBot="1" x14ac:dyDescent="0.3">
      <c r="A22" s="16"/>
      <c r="B22" s="54">
        <v>630</v>
      </c>
      <c r="C22" s="16"/>
      <c r="D22" s="16" t="s">
        <v>55</v>
      </c>
      <c r="E22" s="47">
        <v>8000</v>
      </c>
      <c r="F22" s="47">
        <v>3726.94</v>
      </c>
    </row>
    <row r="23" spans="1:8" ht="13.8" thickBot="1" x14ac:dyDescent="0.3">
      <c r="A23" s="17" t="s">
        <v>11</v>
      </c>
      <c r="B23" s="18"/>
      <c r="C23" s="18"/>
      <c r="D23" s="18"/>
      <c r="E23" s="53">
        <f>SUM(E22:E22)</f>
        <v>8000</v>
      </c>
      <c r="F23" s="53">
        <f>F22</f>
        <v>3726.94</v>
      </c>
    </row>
    <row r="24" spans="1:8" ht="13.8" thickBot="1" x14ac:dyDescent="0.3">
      <c r="A24" s="27" t="s">
        <v>12</v>
      </c>
      <c r="B24" s="25"/>
      <c r="C24" s="25"/>
      <c r="D24" s="25"/>
      <c r="E24" s="48"/>
      <c r="F24" s="49"/>
    </row>
    <row r="25" spans="1:8" ht="13.8" thickBot="1" x14ac:dyDescent="0.3">
      <c r="A25" s="20" t="s">
        <v>13</v>
      </c>
      <c r="B25" s="18"/>
      <c r="C25" s="18"/>
      <c r="D25" s="18"/>
      <c r="E25" s="50">
        <f>E24+E23</f>
        <v>8000</v>
      </c>
      <c r="F25" s="50">
        <f>F23</f>
        <v>3726.94</v>
      </c>
    </row>
    <row r="26" spans="1:8" ht="7.5" customHeight="1" x14ac:dyDescent="0.25"/>
    <row r="27" spans="1:8" hidden="1" x14ac:dyDescent="0.25"/>
    <row r="28" spans="1:8" ht="15.6" x14ac:dyDescent="0.3">
      <c r="A28" s="8" t="s">
        <v>14</v>
      </c>
      <c r="B28" s="9"/>
      <c r="C28" s="9"/>
      <c r="D28" s="9"/>
      <c r="E28" s="9"/>
      <c r="F28" s="9"/>
      <c r="G28" s="40"/>
      <c r="H28" s="40"/>
    </row>
    <row r="29" spans="1:8" ht="6" customHeight="1" x14ac:dyDescent="0.25">
      <c r="A29" s="1"/>
    </row>
    <row r="30" spans="1:8" ht="21" x14ac:dyDescent="0.25">
      <c r="A30" s="750" t="s">
        <v>22</v>
      </c>
      <c r="B30" s="750"/>
      <c r="C30" s="750"/>
      <c r="D30" s="155" t="s">
        <v>15</v>
      </c>
      <c r="E30" s="156" t="s">
        <v>936</v>
      </c>
      <c r="F30" s="23" t="s">
        <v>937</v>
      </c>
    </row>
    <row r="31" spans="1:8" x14ac:dyDescent="0.25">
      <c r="A31" s="778" t="s">
        <v>176</v>
      </c>
      <c r="B31" s="778"/>
      <c r="C31" s="778"/>
      <c r="D31" s="192" t="s">
        <v>175</v>
      </c>
      <c r="E31" s="55" t="s">
        <v>341</v>
      </c>
      <c r="F31" s="55">
        <v>6</v>
      </c>
    </row>
    <row r="32" spans="1:8" ht="74.25" customHeight="1" x14ac:dyDescent="0.25">
      <c r="A32" s="778"/>
      <c r="B32" s="778"/>
      <c r="C32" s="778"/>
      <c r="D32" s="39" t="s">
        <v>177</v>
      </c>
      <c r="E32" s="55">
        <v>44400</v>
      </c>
      <c r="F32" s="55">
        <v>22200</v>
      </c>
    </row>
    <row r="33" spans="1:8" ht="12" customHeight="1" x14ac:dyDescent="0.25">
      <c r="A33" s="4" t="s">
        <v>16</v>
      </c>
      <c r="E33" s="14"/>
      <c r="F33" s="14"/>
    </row>
    <row r="34" spans="1:8" ht="188.4" customHeight="1" x14ac:dyDescent="0.25">
      <c r="A34" s="28" t="s">
        <v>17</v>
      </c>
      <c r="B34" s="859" t="s">
        <v>957</v>
      </c>
      <c r="C34" s="866"/>
      <c r="D34" s="866"/>
      <c r="E34" s="866"/>
      <c r="F34" s="866"/>
      <c r="G34" s="14"/>
      <c r="H34" s="14"/>
    </row>
    <row r="35" spans="1:8" ht="12" customHeight="1" x14ac:dyDescent="0.25"/>
    <row r="36" spans="1:8" ht="33.75" customHeight="1" x14ac:dyDescent="0.25">
      <c r="A36" s="28" t="s">
        <v>29</v>
      </c>
      <c r="B36" s="723"/>
      <c r="C36" s="724"/>
      <c r="D36" s="724"/>
      <c r="E36" s="724"/>
      <c r="F36" s="725"/>
    </row>
  </sheetData>
  <mergeCells count="12">
    <mergeCell ref="C14:D14"/>
    <mergeCell ref="B36:F36"/>
    <mergeCell ref="C16:F16"/>
    <mergeCell ref="C17:F17"/>
    <mergeCell ref="A30:C30"/>
    <mergeCell ref="A31:C32"/>
    <mergeCell ref="B34:F3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A1:G39"/>
  <sheetViews>
    <sheetView topLeftCell="A13" workbookViewId="0">
      <selection activeCell="C17" sqref="C17:G17"/>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1" spans="1:7" ht="15.6" x14ac:dyDescent="0.3">
      <c r="A1" s="56" t="s">
        <v>4</v>
      </c>
      <c r="B1" s="56"/>
      <c r="C1" s="57"/>
      <c r="D1" s="57"/>
      <c r="E1" s="57"/>
      <c r="F1" s="57"/>
      <c r="G1" s="57"/>
    </row>
    <row r="2" spans="1:7" ht="16.2" thickBot="1" x14ac:dyDescent="0.35">
      <c r="A2" s="59"/>
      <c r="B2" s="59"/>
    </row>
    <row r="3" spans="1:7" ht="13.8" thickBot="1" x14ac:dyDescent="0.3">
      <c r="C3" s="60" t="s">
        <v>24</v>
      </c>
      <c r="D3" s="834" t="s">
        <v>3</v>
      </c>
      <c r="E3" s="834"/>
      <c r="F3" s="834"/>
      <c r="G3" s="834"/>
    </row>
    <row r="4" spans="1:7" ht="13.8" thickBot="1" x14ac:dyDescent="0.3">
      <c r="A4" s="61" t="s">
        <v>0</v>
      </c>
      <c r="C4" s="62">
        <v>3</v>
      </c>
      <c r="D4" s="835" t="s">
        <v>32</v>
      </c>
      <c r="E4" s="835"/>
      <c r="F4" s="835"/>
      <c r="G4" s="835"/>
    </row>
    <row r="5" spans="1:7" ht="13.8" thickBot="1" x14ac:dyDescent="0.3">
      <c r="A5" s="11" t="s">
        <v>617</v>
      </c>
      <c r="C5" s="64" t="s">
        <v>68</v>
      </c>
      <c r="D5" s="90" t="s">
        <v>69</v>
      </c>
      <c r="E5" s="91"/>
      <c r="F5" s="91"/>
      <c r="G5" s="92"/>
    </row>
    <row r="6" spans="1:7" ht="13.8" thickBot="1" x14ac:dyDescent="0.3">
      <c r="A6" s="68"/>
    </row>
    <row r="7" spans="1:7" ht="13.8" thickBot="1" x14ac:dyDescent="0.3">
      <c r="A7" s="61" t="s">
        <v>21</v>
      </c>
      <c r="C7" s="838" t="s">
        <v>64</v>
      </c>
      <c r="D7" s="838"/>
      <c r="E7" s="838"/>
      <c r="F7" s="838"/>
      <c r="G7" s="838"/>
    </row>
    <row r="8" spans="1:7" ht="13.8" thickBot="1" x14ac:dyDescent="0.3">
      <c r="A8" s="63" t="s">
        <v>42</v>
      </c>
      <c r="C8" s="838" t="s">
        <v>48</v>
      </c>
      <c r="D8" s="838"/>
      <c r="E8" s="838"/>
      <c r="F8" s="838"/>
      <c r="G8" s="838"/>
    </row>
    <row r="9" spans="1:7" ht="13.8" thickBot="1" x14ac:dyDescent="0.3">
      <c r="A9" s="63" t="s">
        <v>26</v>
      </c>
      <c r="C9" s="838" t="s">
        <v>65</v>
      </c>
      <c r="D9" s="838"/>
      <c r="E9" s="838"/>
      <c r="F9" s="838"/>
      <c r="G9" s="838"/>
    </row>
    <row r="10" spans="1:7" ht="13.8" thickBot="1" x14ac:dyDescent="0.3">
      <c r="A10" s="68"/>
    </row>
    <row r="11" spans="1:7" ht="13.8" thickBot="1" x14ac:dyDescent="0.3">
      <c r="A11" s="68"/>
      <c r="C11" s="834" t="s">
        <v>28</v>
      </c>
      <c r="D11" s="834"/>
    </row>
    <row r="12" spans="1:7" ht="13.8" thickBot="1" x14ac:dyDescent="0.3">
      <c r="A12" s="71" t="s">
        <v>2</v>
      </c>
      <c r="C12" s="838">
        <v>0</v>
      </c>
      <c r="D12" s="838"/>
    </row>
    <row r="13" spans="1:7" ht="13.8" thickBot="1" x14ac:dyDescent="0.3">
      <c r="A13" s="61" t="s">
        <v>20</v>
      </c>
      <c r="C13" s="838">
        <v>0</v>
      </c>
      <c r="D13" s="838"/>
    </row>
    <row r="14" spans="1:7" ht="13.8" thickBot="1" x14ac:dyDescent="0.3">
      <c r="A14" s="63" t="s">
        <v>1</v>
      </c>
      <c r="C14" s="838">
        <v>0</v>
      </c>
      <c r="D14" s="838"/>
    </row>
    <row r="15" spans="1:7" ht="13.8" thickBot="1" x14ac:dyDescent="0.3">
      <c r="A15" s="72"/>
    </row>
    <row r="16" spans="1:7" ht="13.8" thickBot="1" x14ac:dyDescent="0.3">
      <c r="A16" s="61" t="s">
        <v>18</v>
      </c>
      <c r="C16" s="838" t="s">
        <v>1123</v>
      </c>
      <c r="D16" s="838"/>
      <c r="E16" s="838"/>
      <c r="F16" s="838"/>
      <c r="G16" s="838"/>
    </row>
    <row r="17" spans="1:7" ht="13.8" thickBot="1" x14ac:dyDescent="0.3">
      <c r="A17" s="63" t="s">
        <v>19</v>
      </c>
      <c r="C17" s="838" t="s">
        <v>940</v>
      </c>
      <c r="D17" s="838"/>
      <c r="E17" s="838"/>
      <c r="F17" s="838"/>
      <c r="G17" s="838"/>
    </row>
    <row r="19" spans="1:7" ht="15.6" x14ac:dyDescent="0.3">
      <c r="A19" s="56" t="s">
        <v>5</v>
      </c>
      <c r="B19" s="56"/>
      <c r="C19" s="57"/>
      <c r="D19" s="57"/>
      <c r="E19" s="57"/>
      <c r="F19" s="57"/>
      <c r="G19" s="57"/>
    </row>
    <row r="20" spans="1:7" ht="15.6" x14ac:dyDescent="0.3">
      <c r="A20" s="59"/>
    </row>
    <row r="21" spans="1:7" x14ac:dyDescent="0.25">
      <c r="A21" s="73" t="s">
        <v>23</v>
      </c>
      <c r="B21" s="74" t="s">
        <v>6</v>
      </c>
      <c r="C21" s="74" t="s">
        <v>7</v>
      </c>
      <c r="D21" s="74" t="s">
        <v>8</v>
      </c>
      <c r="E21" s="74" t="s">
        <v>9</v>
      </c>
      <c r="F21" s="74" t="s">
        <v>10</v>
      </c>
    </row>
    <row r="22" spans="1:7" x14ac:dyDescent="0.25">
      <c r="A22" s="75"/>
      <c r="B22" s="75"/>
      <c r="C22" s="75"/>
      <c r="D22" s="75"/>
      <c r="E22" s="75"/>
      <c r="F22" s="75"/>
    </row>
    <row r="23" spans="1:7" ht="13.8" thickBot="1" x14ac:dyDescent="0.3">
      <c r="A23" s="75"/>
      <c r="B23" s="75"/>
      <c r="C23" s="75"/>
      <c r="D23" s="75"/>
      <c r="E23" s="75"/>
      <c r="F23" s="75"/>
    </row>
    <row r="24" spans="1:7" ht="13.8" thickBot="1" x14ac:dyDescent="0.3">
      <c r="A24" s="76" t="s">
        <v>11</v>
      </c>
      <c r="B24" s="77"/>
      <c r="C24" s="77"/>
      <c r="D24" s="77"/>
      <c r="E24" s="77">
        <v>0</v>
      </c>
      <c r="F24" s="78">
        <v>0</v>
      </c>
    </row>
    <row r="25" spans="1:7" ht="13.8" thickBot="1" x14ac:dyDescent="0.3">
      <c r="A25" s="76" t="s">
        <v>12</v>
      </c>
      <c r="B25" s="77">
        <v>0</v>
      </c>
      <c r="C25" s="77"/>
      <c r="D25" s="77"/>
      <c r="E25" s="77">
        <v>0</v>
      </c>
      <c r="F25" s="78">
        <v>0</v>
      </c>
    </row>
    <row r="26" spans="1:7" ht="13.8" thickBot="1" x14ac:dyDescent="0.3">
      <c r="A26" s="79" t="s">
        <v>13</v>
      </c>
      <c r="B26" s="77" t="s">
        <v>67</v>
      </c>
      <c r="C26" s="77" t="s">
        <v>67</v>
      </c>
      <c r="D26" s="77" t="s">
        <v>67</v>
      </c>
      <c r="E26" s="77"/>
      <c r="F26" s="78">
        <v>0</v>
      </c>
    </row>
    <row r="29" spans="1:7" ht="15.6" x14ac:dyDescent="0.3">
      <c r="A29" s="56" t="s">
        <v>14</v>
      </c>
      <c r="B29" s="57"/>
      <c r="C29" s="57"/>
      <c r="D29" s="57"/>
      <c r="E29" s="57"/>
      <c r="F29" s="57"/>
      <c r="G29" s="57"/>
    </row>
    <row r="30" spans="1:7" x14ac:dyDescent="0.25">
      <c r="A30" s="80"/>
    </row>
    <row r="31" spans="1:7" ht="21" x14ac:dyDescent="0.25">
      <c r="A31" s="872" t="s">
        <v>22</v>
      </c>
      <c r="B31" s="872"/>
      <c r="C31" s="872"/>
      <c r="D31" s="153" t="s">
        <v>15</v>
      </c>
      <c r="E31" s="156" t="s">
        <v>936</v>
      </c>
      <c r="F31" s="23" t="s">
        <v>937</v>
      </c>
    </row>
    <row r="32" spans="1:7" ht="57.75" customHeight="1" x14ac:dyDescent="0.25">
      <c r="A32" s="868" t="s">
        <v>74</v>
      </c>
      <c r="B32" s="868"/>
      <c r="C32" s="868"/>
      <c r="D32" s="107" t="s">
        <v>75</v>
      </c>
      <c r="E32" s="89">
        <v>1</v>
      </c>
      <c r="F32" s="89">
        <v>1</v>
      </c>
    </row>
    <row r="33" spans="1:7" ht="32.85" customHeight="1" x14ac:dyDescent="0.25">
      <c r="A33" s="869" t="s">
        <v>70</v>
      </c>
      <c r="B33" s="869"/>
      <c r="C33" s="869"/>
      <c r="D33" s="505" t="s">
        <v>71</v>
      </c>
      <c r="E33" s="506">
        <v>0.75</v>
      </c>
      <c r="F33" s="506">
        <v>0.34</v>
      </c>
    </row>
    <row r="34" spans="1:7" ht="32.85" customHeight="1" x14ac:dyDescent="0.25">
      <c r="A34" s="867" t="s">
        <v>235</v>
      </c>
      <c r="B34" s="867"/>
      <c r="C34" s="867"/>
      <c r="D34" s="170" t="s">
        <v>543</v>
      </c>
      <c r="E34" s="507" t="s">
        <v>236</v>
      </c>
      <c r="F34" s="507" t="s">
        <v>236</v>
      </c>
    </row>
    <row r="35" spans="1:7" x14ac:dyDescent="0.25">
      <c r="E35" s="84"/>
      <c r="F35" s="84"/>
      <c r="G35" s="84"/>
    </row>
    <row r="36" spans="1:7" x14ac:dyDescent="0.25">
      <c r="A36" s="85" t="s">
        <v>16</v>
      </c>
    </row>
    <row r="37" spans="1:7" ht="148.19999999999999" customHeight="1" x14ac:dyDescent="0.25">
      <c r="A37" s="86" t="s">
        <v>17</v>
      </c>
      <c r="B37" s="870" t="s">
        <v>1122</v>
      </c>
      <c r="C37" s="870"/>
      <c r="D37" s="870"/>
      <c r="E37" s="870"/>
      <c r="F37" s="870"/>
    </row>
    <row r="39" spans="1:7" ht="22.8" x14ac:dyDescent="0.25">
      <c r="A39" s="86" t="s">
        <v>29</v>
      </c>
      <c r="B39" s="871"/>
      <c r="C39" s="871"/>
      <c r="D39" s="871"/>
      <c r="E39" s="871"/>
      <c r="F39" s="871"/>
    </row>
  </sheetData>
  <sheetProtection selectLockedCells="1" selectUnlockedCells="1"/>
  <mergeCells count="17">
    <mergeCell ref="A31:C31"/>
    <mergeCell ref="D3:G3"/>
    <mergeCell ref="D4:G4"/>
    <mergeCell ref="C7:G7"/>
    <mergeCell ref="C8:G8"/>
    <mergeCell ref="C9:G9"/>
    <mergeCell ref="C11:D11"/>
    <mergeCell ref="C12:D12"/>
    <mergeCell ref="C13:D13"/>
    <mergeCell ref="C14:D14"/>
    <mergeCell ref="C16:G16"/>
    <mergeCell ref="C17:G17"/>
    <mergeCell ref="A34:C34"/>
    <mergeCell ref="A32:C32"/>
    <mergeCell ref="A33:C33"/>
    <mergeCell ref="B37:F37"/>
    <mergeCell ref="B39:F39"/>
  </mergeCells>
  <pageMargins left="0.7" right="0.7" top="0.75" bottom="0.75" header="0.3" footer="0.3"/>
  <pageSetup paperSize="9" scale="76" firstPageNumber="0" fitToHeight="0" orientation="portrait"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A1:H40"/>
  <sheetViews>
    <sheetView showGridLines="0" workbookViewId="0">
      <selection activeCell="B40" sqref="B40:F40"/>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3</v>
      </c>
      <c r="D4" s="42" t="s">
        <v>32</v>
      </c>
      <c r="E4" s="43"/>
      <c r="F4" s="44"/>
    </row>
    <row r="5" spans="1:8" ht="13.8" thickBot="1" x14ac:dyDescent="0.3">
      <c r="A5" s="11" t="s">
        <v>617</v>
      </c>
      <c r="C5" s="36" t="s">
        <v>539</v>
      </c>
      <c r="D5" s="30" t="s">
        <v>80</v>
      </c>
      <c r="E5" s="31"/>
      <c r="F5" s="32"/>
    </row>
    <row r="6" spans="1:8" ht="13.8" thickBot="1" x14ac:dyDescent="0.3">
      <c r="A6" s="3"/>
    </row>
    <row r="7" spans="1:8" ht="13.8" thickBot="1" x14ac:dyDescent="0.3">
      <c r="A7" s="10" t="s">
        <v>21</v>
      </c>
      <c r="C7" s="6" t="s">
        <v>82</v>
      </c>
      <c r="D7" s="5"/>
      <c r="E7" s="5"/>
      <c r="F7" s="45"/>
    </row>
    <row r="8" spans="1:8" ht="13.8" thickBot="1" x14ac:dyDescent="0.3">
      <c r="A8" s="11" t="s">
        <v>42</v>
      </c>
      <c r="C8" s="716" t="s">
        <v>48</v>
      </c>
      <c r="D8" s="717"/>
      <c r="E8" s="717"/>
      <c r="F8" s="718"/>
    </row>
    <row r="9" spans="1:8" ht="13.8" thickBot="1" x14ac:dyDescent="0.3">
      <c r="A9" s="11" t="s">
        <v>26</v>
      </c>
      <c r="C9" s="716" t="s">
        <v>83</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60.1</v>
      </c>
      <c r="D12" s="722"/>
    </row>
    <row r="13" spans="1:8" ht="13.8" thickBot="1" x14ac:dyDescent="0.3">
      <c r="A13" s="10" t="s">
        <v>20</v>
      </c>
      <c r="C13" s="721">
        <v>60.1</v>
      </c>
      <c r="D13" s="722"/>
    </row>
    <row r="14" spans="1:8" ht="13.8" thickBot="1" x14ac:dyDescent="0.3">
      <c r="A14" s="11" t="s">
        <v>1</v>
      </c>
      <c r="C14" s="721">
        <v>32.343000000000004</v>
      </c>
      <c r="D14" s="722"/>
    </row>
    <row r="15" spans="1:8" ht="3" customHeight="1" thickBot="1" x14ac:dyDescent="0.3">
      <c r="A15" s="7"/>
      <c r="C15" t="s">
        <v>464</v>
      </c>
    </row>
    <row r="16" spans="1:8" ht="13.8" thickBot="1" x14ac:dyDescent="0.3">
      <c r="A16" s="10" t="s">
        <v>18</v>
      </c>
      <c r="C16" s="716" t="s">
        <v>1088</v>
      </c>
      <c r="D16" s="717"/>
      <c r="E16" s="717"/>
      <c r="F16" s="718"/>
    </row>
    <row r="17" spans="1:8" ht="13.8" thickBot="1" x14ac:dyDescent="0.3">
      <c r="A17" s="11" t="s">
        <v>19</v>
      </c>
      <c r="C17" s="716" t="s">
        <v>940</v>
      </c>
      <c r="D17" s="717"/>
      <c r="E17" s="717"/>
      <c r="F17" s="718"/>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5"/>
      <c r="B22" s="54">
        <v>610</v>
      </c>
      <c r="C22" s="16"/>
      <c r="D22" s="16" t="s">
        <v>54</v>
      </c>
      <c r="E22" s="47">
        <v>0</v>
      </c>
      <c r="F22" s="47">
        <v>300</v>
      </c>
    </row>
    <row r="23" spans="1:8" x14ac:dyDescent="0.25">
      <c r="A23" s="24"/>
      <c r="B23" s="54">
        <v>620</v>
      </c>
      <c r="C23" s="16"/>
      <c r="D23" s="16" t="s">
        <v>57</v>
      </c>
      <c r="E23" s="47">
        <v>10000</v>
      </c>
      <c r="F23" s="47">
        <v>5469.89</v>
      </c>
    </row>
    <row r="24" spans="1:8" x14ac:dyDescent="0.25">
      <c r="A24" s="24"/>
      <c r="B24" s="54">
        <v>630</v>
      </c>
      <c r="C24" s="16"/>
      <c r="D24" s="16" t="s">
        <v>55</v>
      </c>
      <c r="E24" s="47">
        <v>35000</v>
      </c>
      <c r="F24" s="47">
        <v>16048.81</v>
      </c>
    </row>
    <row r="25" spans="1:8" ht="13.8" thickBot="1" x14ac:dyDescent="0.3">
      <c r="A25" s="16"/>
      <c r="B25" s="54">
        <v>640</v>
      </c>
      <c r="C25" s="26"/>
      <c r="D25" s="16" t="s">
        <v>56</v>
      </c>
      <c r="E25" s="47">
        <v>100</v>
      </c>
      <c r="F25" s="47">
        <v>0</v>
      </c>
    </row>
    <row r="26" spans="1:8" ht="13.8" thickBot="1" x14ac:dyDescent="0.3">
      <c r="A26" s="17" t="s">
        <v>11</v>
      </c>
      <c r="B26" s="18"/>
      <c r="C26" s="18"/>
      <c r="D26" s="18"/>
      <c r="E26" s="53">
        <f>SUM(E23:E25)</f>
        <v>45100</v>
      </c>
      <c r="F26" s="53">
        <f>SUM(F23:F25)</f>
        <v>21518.7</v>
      </c>
    </row>
    <row r="27" spans="1:8" ht="13.8" thickBot="1" x14ac:dyDescent="0.3">
      <c r="A27" s="27" t="s">
        <v>12</v>
      </c>
      <c r="B27" s="25"/>
      <c r="C27" s="25"/>
      <c r="D27" s="25"/>
      <c r="E27" s="48">
        <v>15000</v>
      </c>
      <c r="F27" s="49">
        <v>10525.2</v>
      </c>
    </row>
    <row r="28" spans="1:8" ht="13.8" thickBot="1" x14ac:dyDescent="0.3">
      <c r="A28" s="20" t="s">
        <v>13</v>
      </c>
      <c r="B28" s="18"/>
      <c r="C28" s="18"/>
      <c r="D28" s="18"/>
      <c r="E28" s="50">
        <f>E27+E26</f>
        <v>60100</v>
      </c>
      <c r="F28" s="50">
        <f>F27+F26</f>
        <v>32043.9</v>
      </c>
    </row>
    <row r="29" spans="1:8" ht="7.5" customHeight="1" x14ac:dyDescent="0.25"/>
    <row r="30" spans="1:8" hidden="1" x14ac:dyDescent="0.25"/>
    <row r="31" spans="1:8" ht="15.6" x14ac:dyDescent="0.3">
      <c r="A31" s="8" t="s">
        <v>14</v>
      </c>
      <c r="B31" s="9"/>
      <c r="C31" s="9"/>
      <c r="D31" s="9"/>
      <c r="E31" s="9"/>
      <c r="F31" s="9"/>
      <c r="G31" s="40"/>
      <c r="H31" s="40"/>
    </row>
    <row r="32" spans="1:8" ht="6" customHeight="1" x14ac:dyDescent="0.25">
      <c r="A32" s="1"/>
    </row>
    <row r="33" spans="1:8" ht="21" x14ac:dyDescent="0.25">
      <c r="A33" s="733" t="s">
        <v>22</v>
      </c>
      <c r="B33" s="734"/>
      <c r="C33" s="735"/>
      <c r="D33" s="155" t="s">
        <v>15</v>
      </c>
      <c r="E33" s="156" t="s">
        <v>936</v>
      </c>
      <c r="F33" s="23" t="s">
        <v>937</v>
      </c>
    </row>
    <row r="34" spans="1:8" ht="68.25" customHeight="1" x14ac:dyDescent="0.25">
      <c r="A34" s="726" t="s">
        <v>81</v>
      </c>
      <c r="B34" s="727"/>
      <c r="C34" s="728"/>
      <c r="D34" s="39" t="s">
        <v>542</v>
      </c>
      <c r="E34" s="38">
        <v>6</v>
      </c>
      <c r="F34" s="38">
        <v>4</v>
      </c>
    </row>
    <row r="35" spans="1:8" ht="57.75" customHeight="1" x14ac:dyDescent="0.25">
      <c r="A35" s="776"/>
      <c r="B35" s="875"/>
      <c r="C35" s="777"/>
      <c r="D35" s="39" t="s">
        <v>541</v>
      </c>
      <c r="E35" s="38">
        <v>6</v>
      </c>
      <c r="F35" s="38">
        <v>3</v>
      </c>
    </row>
    <row r="36" spans="1:8" ht="55.5" customHeight="1" x14ac:dyDescent="0.25">
      <c r="A36" s="729"/>
      <c r="B36" s="730"/>
      <c r="C36" s="731"/>
      <c r="D36" s="39" t="s">
        <v>540</v>
      </c>
      <c r="E36" s="38">
        <v>8</v>
      </c>
      <c r="F36" s="38">
        <v>3</v>
      </c>
    </row>
    <row r="37" spans="1:8" ht="27.75" customHeight="1" x14ac:dyDescent="0.25">
      <c r="A37" s="4" t="s">
        <v>16</v>
      </c>
      <c r="E37" s="14"/>
      <c r="F37" s="14"/>
    </row>
    <row r="38" spans="1:8" ht="270" customHeight="1" x14ac:dyDescent="0.25">
      <c r="A38" s="28" t="s">
        <v>17</v>
      </c>
      <c r="B38" s="723" t="s">
        <v>1089</v>
      </c>
      <c r="C38" s="724"/>
      <c r="D38" s="724"/>
      <c r="E38" s="724"/>
      <c r="F38" s="725"/>
      <c r="G38" s="14"/>
      <c r="H38" s="14"/>
    </row>
    <row r="39" spans="1:8" ht="21.75" customHeight="1" x14ac:dyDescent="0.25"/>
    <row r="40" spans="1:8" ht="28.5" customHeight="1" x14ac:dyDescent="0.25">
      <c r="A40" s="28" t="s">
        <v>29</v>
      </c>
      <c r="B40" s="723" t="s">
        <v>932</v>
      </c>
      <c r="C40" s="873"/>
      <c r="D40" s="873"/>
      <c r="E40" s="873"/>
      <c r="F40" s="874"/>
    </row>
  </sheetData>
  <mergeCells count="12">
    <mergeCell ref="C14:D14"/>
    <mergeCell ref="C8:F8"/>
    <mergeCell ref="C9:F9"/>
    <mergeCell ref="C11:D11"/>
    <mergeCell ref="C12:D12"/>
    <mergeCell ref="C13:D13"/>
    <mergeCell ref="B38:F38"/>
    <mergeCell ref="B40:F40"/>
    <mergeCell ref="A34:C36"/>
    <mergeCell ref="C16:F16"/>
    <mergeCell ref="C17:F17"/>
    <mergeCell ref="A33:C33"/>
  </mergeCells>
  <pageMargins left="0.7" right="0.7" top="0.75" bottom="0.75" header="0.3" footer="0.3"/>
  <pageSetup paperSize="9" scale="94"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A1:H38"/>
  <sheetViews>
    <sheetView showGridLines="0" topLeftCell="A7" workbookViewId="0">
      <selection activeCell="C18" sqref="C18"/>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3</v>
      </c>
      <c r="D4" s="42" t="s">
        <v>32</v>
      </c>
      <c r="E4" s="43"/>
      <c r="F4" s="44"/>
    </row>
    <row r="5" spans="1:8" ht="13.8" thickBot="1" x14ac:dyDescent="0.3">
      <c r="A5" s="11" t="s">
        <v>617</v>
      </c>
      <c r="C5" s="36" t="s">
        <v>544</v>
      </c>
      <c r="D5" s="30" t="s">
        <v>89</v>
      </c>
      <c r="E5" s="31"/>
      <c r="F5" s="32"/>
    </row>
    <row r="6" spans="1:8" ht="13.8" thickBot="1" x14ac:dyDescent="0.3">
      <c r="A6" s="3"/>
    </row>
    <row r="7" spans="1:8" ht="13.8" thickBot="1" x14ac:dyDescent="0.3">
      <c r="A7" s="10" t="s">
        <v>21</v>
      </c>
      <c r="C7" s="6" t="s">
        <v>82</v>
      </c>
      <c r="D7" s="5"/>
      <c r="E7" s="5"/>
      <c r="F7" s="45"/>
    </row>
    <row r="8" spans="1:8" ht="13.8" thickBot="1" x14ac:dyDescent="0.3">
      <c r="A8" s="11" t="s">
        <v>42</v>
      </c>
      <c r="C8" s="716" t="s">
        <v>48</v>
      </c>
      <c r="D8" s="717"/>
      <c r="E8" s="717"/>
      <c r="F8" s="718"/>
    </row>
    <row r="9" spans="1:8" ht="13.8" thickBot="1" x14ac:dyDescent="0.3">
      <c r="A9" s="11" t="s">
        <v>26</v>
      </c>
      <c r="C9" s="716" t="s">
        <v>896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6.25</v>
      </c>
      <c r="D12" s="722"/>
    </row>
    <row r="13" spans="1:8" ht="13.8" thickBot="1" x14ac:dyDescent="0.3">
      <c r="A13" s="10" t="s">
        <v>20</v>
      </c>
      <c r="C13" s="721">
        <v>6.25</v>
      </c>
      <c r="D13" s="722"/>
    </row>
    <row r="14" spans="1:8" ht="13.8" thickBot="1" x14ac:dyDescent="0.3">
      <c r="A14" s="11" t="s">
        <v>1</v>
      </c>
      <c r="C14" s="721">
        <v>4.0410000000000004</v>
      </c>
      <c r="D14" s="722"/>
    </row>
    <row r="15" spans="1:8" ht="3" customHeight="1" thickBot="1" x14ac:dyDescent="0.3">
      <c r="A15" s="7"/>
    </row>
    <row r="16" spans="1:8" ht="13.8" thickBot="1" x14ac:dyDescent="0.3">
      <c r="A16" s="10" t="s">
        <v>18</v>
      </c>
      <c r="C16" s="716" t="s">
        <v>960</v>
      </c>
      <c r="D16" s="717"/>
      <c r="E16" s="717"/>
      <c r="F16" s="718"/>
    </row>
    <row r="17" spans="1:8" ht="13.8" thickBot="1" x14ac:dyDescent="0.3">
      <c r="A17" s="11" t="s">
        <v>19</v>
      </c>
      <c r="C17" s="716" t="s">
        <v>940</v>
      </c>
      <c r="D17" s="717"/>
      <c r="E17" s="717"/>
      <c r="F17" s="718"/>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5"/>
      <c r="B22" s="121">
        <v>610</v>
      </c>
      <c r="C22" s="121"/>
      <c r="D22" s="122" t="s">
        <v>54</v>
      </c>
      <c r="E22" s="47">
        <v>250</v>
      </c>
      <c r="F22" s="47">
        <v>506.4</v>
      </c>
    </row>
    <row r="23" spans="1:8" x14ac:dyDescent="0.25">
      <c r="A23" s="24"/>
      <c r="B23" s="54">
        <v>620</v>
      </c>
      <c r="C23" s="16"/>
      <c r="D23" s="16" t="s">
        <v>57</v>
      </c>
      <c r="E23" s="47">
        <v>1000</v>
      </c>
      <c r="F23" s="47">
        <v>176.98</v>
      </c>
    </row>
    <row r="24" spans="1:8" x14ac:dyDescent="0.25">
      <c r="A24" s="24"/>
      <c r="B24" s="54">
        <v>630</v>
      </c>
      <c r="C24" s="16"/>
      <c r="D24" s="16" t="s">
        <v>55</v>
      </c>
      <c r="E24" s="47">
        <v>5000</v>
      </c>
      <c r="F24" s="47">
        <v>3358.28</v>
      </c>
    </row>
    <row r="25" spans="1:8" ht="13.8" thickBot="1" x14ac:dyDescent="0.3">
      <c r="A25" s="16"/>
      <c r="B25" s="54"/>
      <c r="C25" s="26"/>
      <c r="D25" s="16"/>
      <c r="E25" s="47"/>
      <c r="F25" s="47"/>
    </row>
    <row r="26" spans="1:8" ht="13.8" thickBot="1" x14ac:dyDescent="0.3">
      <c r="A26" s="17" t="s">
        <v>11</v>
      </c>
      <c r="B26" s="18"/>
      <c r="C26" s="18"/>
      <c r="D26" s="18"/>
      <c r="E26" s="53">
        <f>SUM(E22:E25)</f>
        <v>6250</v>
      </c>
      <c r="F26" s="53">
        <f>SUM(F22:F25)</f>
        <v>4041.6600000000003</v>
      </c>
    </row>
    <row r="27" spans="1:8" ht="13.8" thickBot="1" x14ac:dyDescent="0.3">
      <c r="A27" s="27" t="s">
        <v>12</v>
      </c>
      <c r="B27" s="25"/>
      <c r="C27" s="25"/>
      <c r="D27" s="25"/>
      <c r="E27" s="48"/>
      <c r="F27" s="49"/>
    </row>
    <row r="28" spans="1:8" ht="13.8" thickBot="1" x14ac:dyDescent="0.3">
      <c r="A28" s="20" t="s">
        <v>13</v>
      </c>
      <c r="B28" s="18"/>
      <c r="C28" s="18"/>
      <c r="D28" s="18"/>
      <c r="E28" s="50">
        <f>E27+E26</f>
        <v>6250</v>
      </c>
      <c r="F28" s="50">
        <f>F27+F26</f>
        <v>4041.6600000000003</v>
      </c>
    </row>
    <row r="29" spans="1:8" ht="7.5" customHeight="1" x14ac:dyDescent="0.25"/>
    <row r="30" spans="1:8" hidden="1" x14ac:dyDescent="0.25"/>
    <row r="31" spans="1:8" ht="15.6" x14ac:dyDescent="0.3">
      <c r="A31" s="8" t="s">
        <v>14</v>
      </c>
      <c r="B31" s="9"/>
      <c r="C31" s="9"/>
      <c r="D31" s="9"/>
      <c r="E31" s="9"/>
      <c r="F31" s="9"/>
      <c r="G31" s="40"/>
      <c r="H31" s="40"/>
    </row>
    <row r="32" spans="1:8" ht="6" customHeight="1" x14ac:dyDescent="0.25">
      <c r="A32" s="1"/>
    </row>
    <row r="33" spans="1:8" ht="21" x14ac:dyDescent="0.25">
      <c r="A33" s="733" t="s">
        <v>22</v>
      </c>
      <c r="B33" s="734"/>
      <c r="C33" s="735"/>
      <c r="D33" s="155" t="s">
        <v>15</v>
      </c>
      <c r="E33" s="156" t="s">
        <v>936</v>
      </c>
      <c r="F33" s="23" t="s">
        <v>937</v>
      </c>
    </row>
    <row r="34" spans="1:8" ht="20.399999999999999" x14ac:dyDescent="0.25">
      <c r="A34" s="732" t="s">
        <v>1091</v>
      </c>
      <c r="B34" s="732"/>
      <c r="C34" s="732"/>
      <c r="D34" s="39" t="s">
        <v>1090</v>
      </c>
      <c r="E34" s="38" t="s">
        <v>33</v>
      </c>
      <c r="F34" s="55" t="s">
        <v>33</v>
      </c>
    </row>
    <row r="35" spans="1:8" ht="27.75" customHeight="1" x14ac:dyDescent="0.25">
      <c r="A35" s="4" t="s">
        <v>16</v>
      </c>
      <c r="E35" s="14"/>
      <c r="F35" s="14"/>
    </row>
    <row r="36" spans="1:8" ht="151.19999999999999" customHeight="1" x14ac:dyDescent="0.25">
      <c r="A36" s="368" t="s">
        <v>17</v>
      </c>
      <c r="B36" s="723" t="s">
        <v>1092</v>
      </c>
      <c r="C36" s="724"/>
      <c r="D36" s="724"/>
      <c r="E36" s="724"/>
      <c r="F36" s="725"/>
      <c r="G36" s="14"/>
      <c r="H36" s="14"/>
    </row>
    <row r="37" spans="1:8" ht="21.75" customHeight="1" x14ac:dyDescent="0.25"/>
    <row r="38" spans="1:8" ht="28.5" customHeight="1" x14ac:dyDescent="0.25">
      <c r="A38" s="28" t="s">
        <v>29</v>
      </c>
      <c r="B38" s="860"/>
      <c r="C38" s="861"/>
      <c r="D38" s="861"/>
      <c r="E38" s="861"/>
      <c r="F38" s="862"/>
    </row>
  </sheetData>
  <mergeCells count="12">
    <mergeCell ref="C14:D14"/>
    <mergeCell ref="C8:F8"/>
    <mergeCell ref="C9:F9"/>
    <mergeCell ref="C11:D11"/>
    <mergeCell ref="C12:D12"/>
    <mergeCell ref="C13:D13"/>
    <mergeCell ref="C16:F16"/>
    <mergeCell ref="C17:F17"/>
    <mergeCell ref="A33:C33"/>
    <mergeCell ref="B36:F36"/>
    <mergeCell ref="B38:F38"/>
    <mergeCell ref="A34:C34"/>
  </mergeCells>
  <pageMargins left="0.7" right="0.7" top="0.75" bottom="0.75" header="0.3" footer="0.3"/>
  <pageSetup paperSize="9" scale="94"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pageSetUpPr fitToPage="1"/>
  </sheetPr>
  <dimension ref="A1:F42"/>
  <sheetViews>
    <sheetView topLeftCell="A13" workbookViewId="0">
      <selection activeCell="F27" sqref="F27"/>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1" spans="1:6" ht="15.6" x14ac:dyDescent="0.3">
      <c r="A1" s="56" t="s">
        <v>4</v>
      </c>
      <c r="B1" s="56"/>
      <c r="C1" s="57"/>
      <c r="D1" s="57"/>
      <c r="E1" s="57"/>
      <c r="F1" s="57"/>
    </row>
    <row r="2" spans="1:6" ht="16.2" thickBot="1" x14ac:dyDescent="0.35">
      <c r="A2" s="59"/>
      <c r="B2" s="59"/>
    </row>
    <row r="3" spans="1:6" ht="13.8" thickBot="1" x14ac:dyDescent="0.3">
      <c r="C3" s="108" t="s">
        <v>24</v>
      </c>
      <c r="D3" s="876" t="s">
        <v>3</v>
      </c>
      <c r="E3" s="876"/>
      <c r="F3" s="877"/>
    </row>
    <row r="4" spans="1:6" ht="13.8" thickBot="1" x14ac:dyDescent="0.3">
      <c r="A4" s="61" t="s">
        <v>0</v>
      </c>
      <c r="C4" s="109">
        <v>3</v>
      </c>
      <c r="D4" s="95" t="s">
        <v>32</v>
      </c>
      <c r="E4" s="96"/>
      <c r="F4" s="110"/>
    </row>
    <row r="5" spans="1:6" ht="32.25" customHeight="1" thickBot="1" x14ac:dyDescent="0.3">
      <c r="A5" s="534" t="s">
        <v>617</v>
      </c>
      <c r="C5" s="510" t="s">
        <v>549</v>
      </c>
      <c r="D5" s="880" t="s">
        <v>550</v>
      </c>
      <c r="E5" s="881"/>
      <c r="F5" s="882"/>
    </row>
    <row r="6" spans="1:6" ht="13.8" thickBot="1" x14ac:dyDescent="0.3">
      <c r="A6" s="68"/>
    </row>
    <row r="7" spans="1:6" ht="13.8" thickBot="1" x14ac:dyDescent="0.3">
      <c r="A7" s="10" t="s">
        <v>21</v>
      </c>
      <c r="B7"/>
      <c r="C7" s="6" t="s">
        <v>545</v>
      </c>
      <c r="D7" s="5"/>
      <c r="E7" s="5"/>
      <c r="F7" s="45"/>
    </row>
    <row r="8" spans="1:6" ht="13.8" thickBot="1" x14ac:dyDescent="0.3">
      <c r="A8" s="11" t="s">
        <v>42</v>
      </c>
      <c r="B8"/>
      <c r="C8" s="716" t="s">
        <v>48</v>
      </c>
      <c r="D8" s="717"/>
      <c r="E8" s="717"/>
      <c r="F8" s="718"/>
    </row>
    <row r="9" spans="1:6" ht="13.8" thickBot="1" x14ac:dyDescent="0.3">
      <c r="A9" s="11" t="s">
        <v>26</v>
      </c>
      <c r="B9"/>
      <c r="C9" s="716" t="s">
        <v>546</v>
      </c>
      <c r="D9" s="717"/>
      <c r="E9" s="717"/>
      <c r="F9" s="718"/>
    </row>
    <row r="10" spans="1:6" ht="13.8" thickBot="1" x14ac:dyDescent="0.3">
      <c r="A10" s="68"/>
    </row>
    <row r="11" spans="1:6" ht="13.8" thickBot="1" x14ac:dyDescent="0.3">
      <c r="A11" s="68"/>
      <c r="C11" s="834" t="s">
        <v>28</v>
      </c>
      <c r="D11" s="834"/>
    </row>
    <row r="12" spans="1:6" ht="13.8" thickBot="1" x14ac:dyDescent="0.3">
      <c r="A12" s="71" t="s">
        <v>2</v>
      </c>
      <c r="C12" s="878">
        <v>55.99</v>
      </c>
      <c r="D12" s="879"/>
    </row>
    <row r="13" spans="1:6" ht="13.8" thickBot="1" x14ac:dyDescent="0.3">
      <c r="A13" s="61" t="s">
        <v>20</v>
      </c>
      <c r="C13" s="878">
        <v>55.99</v>
      </c>
      <c r="D13" s="879"/>
    </row>
    <row r="14" spans="1:6" ht="13.8" thickBot="1" x14ac:dyDescent="0.3">
      <c r="A14" s="63" t="s">
        <v>1</v>
      </c>
      <c r="C14" s="828">
        <v>25.751999999999999</v>
      </c>
      <c r="D14" s="828"/>
    </row>
    <row r="15" spans="1:6" ht="13.8" thickBot="1" x14ac:dyDescent="0.3">
      <c r="A15" s="72"/>
    </row>
    <row r="16" spans="1:6" ht="13.8" thickBot="1" x14ac:dyDescent="0.3">
      <c r="A16" s="61" t="s">
        <v>18</v>
      </c>
      <c r="C16" s="838" t="s">
        <v>987</v>
      </c>
      <c r="D16" s="838"/>
      <c r="E16" s="838"/>
      <c r="F16" s="838"/>
    </row>
    <row r="17" spans="1:6" ht="13.8" thickBot="1" x14ac:dyDescent="0.3">
      <c r="A17" s="63" t="s">
        <v>19</v>
      </c>
      <c r="C17" s="69" t="s">
        <v>940</v>
      </c>
      <c r="D17" s="98"/>
      <c r="E17" s="98"/>
      <c r="F17" s="98"/>
    </row>
    <row r="19" spans="1:6" ht="15.6" x14ac:dyDescent="0.3">
      <c r="A19" s="56" t="s">
        <v>5</v>
      </c>
      <c r="B19" s="56"/>
      <c r="C19" s="57"/>
      <c r="D19" s="57"/>
      <c r="E19" s="57"/>
      <c r="F19" s="57"/>
    </row>
    <row r="20" spans="1:6" ht="15.6" x14ac:dyDescent="0.3">
      <c r="A20" s="59"/>
    </row>
    <row r="21" spans="1:6" x14ac:dyDescent="0.25">
      <c r="A21" s="73" t="s">
        <v>23</v>
      </c>
      <c r="B21" s="74" t="s">
        <v>6</v>
      </c>
      <c r="C21" s="74" t="s">
        <v>7</v>
      </c>
      <c r="D21" s="74" t="s">
        <v>8</v>
      </c>
      <c r="E21" s="74" t="s">
        <v>9</v>
      </c>
      <c r="F21" s="74" t="s">
        <v>10</v>
      </c>
    </row>
    <row r="22" spans="1:6" x14ac:dyDescent="0.25">
      <c r="A22" s="74"/>
      <c r="B22" s="75">
        <v>610</v>
      </c>
      <c r="C22" s="74"/>
      <c r="D22" s="181" t="s">
        <v>54</v>
      </c>
      <c r="E22" s="115">
        <v>5920</v>
      </c>
      <c r="F22" s="115">
        <v>2526.2800000000002</v>
      </c>
    </row>
    <row r="23" spans="1:6" x14ac:dyDescent="0.25">
      <c r="A23" s="75"/>
      <c r="B23" s="75">
        <v>620</v>
      </c>
      <c r="C23" s="75"/>
      <c r="D23" s="75" t="s">
        <v>57</v>
      </c>
      <c r="E23" s="115">
        <v>2070</v>
      </c>
      <c r="F23" s="115">
        <v>938.64</v>
      </c>
    </row>
    <row r="24" spans="1:6" ht="13.8" thickBot="1" x14ac:dyDescent="0.3">
      <c r="A24" s="75"/>
      <c r="B24" s="75">
        <v>630</v>
      </c>
      <c r="C24" s="75"/>
      <c r="D24" s="75" t="s">
        <v>55</v>
      </c>
      <c r="E24" s="115">
        <v>48000</v>
      </c>
      <c r="F24" s="115">
        <v>22287.9</v>
      </c>
    </row>
    <row r="25" spans="1:6" x14ac:dyDescent="0.25">
      <c r="A25" s="522" t="s">
        <v>11</v>
      </c>
      <c r="B25" s="523"/>
      <c r="C25" s="523"/>
      <c r="D25" s="523"/>
      <c r="E25" s="524">
        <f>SUM(E22:E24)</f>
        <v>55990</v>
      </c>
      <c r="F25" s="524">
        <f>SUM(F22:F24)</f>
        <v>25752.82</v>
      </c>
    </row>
    <row r="26" spans="1:6" x14ac:dyDescent="0.25">
      <c r="A26" s="237"/>
      <c r="B26" s="238">
        <v>711</v>
      </c>
      <c r="C26" s="238"/>
      <c r="D26" s="238" t="s">
        <v>179</v>
      </c>
      <c r="E26" s="525">
        <v>0</v>
      </c>
      <c r="F26" s="525">
        <v>0</v>
      </c>
    </row>
    <row r="27" spans="1:6" x14ac:dyDescent="0.25">
      <c r="A27" s="237"/>
      <c r="B27" s="238"/>
      <c r="C27" s="238"/>
      <c r="D27" s="238"/>
      <c r="E27" s="525"/>
      <c r="F27" s="525"/>
    </row>
    <row r="28" spans="1:6" ht="13.8" thickBot="1" x14ac:dyDescent="0.3">
      <c r="A28" s="104" t="s">
        <v>12</v>
      </c>
      <c r="B28" s="105"/>
      <c r="C28" s="105"/>
      <c r="D28" s="105"/>
      <c r="E28" s="120">
        <f>E26+E27</f>
        <v>0</v>
      </c>
      <c r="F28" s="526">
        <f>F26+F27</f>
        <v>0</v>
      </c>
    </row>
    <row r="29" spans="1:6" ht="13.8" thickBot="1" x14ac:dyDescent="0.3">
      <c r="A29" s="79" t="s">
        <v>13</v>
      </c>
      <c r="B29" s="77" t="s">
        <v>67</v>
      </c>
      <c r="C29" s="77" t="s">
        <v>67</v>
      </c>
      <c r="D29" s="77" t="s">
        <v>67</v>
      </c>
      <c r="E29" s="119">
        <f>E25+E28</f>
        <v>55990</v>
      </c>
      <c r="F29" s="119">
        <f>F25+F28</f>
        <v>25752.82</v>
      </c>
    </row>
    <row r="32" spans="1:6" ht="15.6" x14ac:dyDescent="0.3">
      <c r="A32" s="56" t="s">
        <v>14</v>
      </c>
      <c r="B32" s="57"/>
      <c r="C32" s="57"/>
      <c r="D32" s="57"/>
      <c r="E32" s="57"/>
      <c r="F32" s="57"/>
    </row>
    <row r="33" spans="1:6" x14ac:dyDescent="0.25">
      <c r="A33" s="80"/>
    </row>
    <row r="34" spans="1:6" ht="21" x14ac:dyDescent="0.25">
      <c r="A34" s="200" t="s">
        <v>22</v>
      </c>
      <c r="B34" s="883" t="s">
        <v>15</v>
      </c>
      <c r="C34" s="883"/>
      <c r="D34" s="883"/>
      <c r="E34" s="156" t="s">
        <v>936</v>
      </c>
      <c r="F34" s="23" t="s">
        <v>937</v>
      </c>
    </row>
    <row r="35" spans="1:6" ht="66" customHeight="1" x14ac:dyDescent="0.25">
      <c r="A35" s="732" t="s">
        <v>547</v>
      </c>
      <c r="B35" s="778" t="s">
        <v>178</v>
      </c>
      <c r="C35" s="778"/>
      <c r="D35" s="778"/>
      <c r="E35" s="194">
        <v>1</v>
      </c>
      <c r="F35" s="684">
        <v>0.89</v>
      </c>
    </row>
    <row r="36" spans="1:6" x14ac:dyDescent="0.25">
      <c r="A36" s="732"/>
      <c r="B36" s="778" t="s">
        <v>72</v>
      </c>
      <c r="C36" s="778"/>
      <c r="D36" s="778"/>
      <c r="E36" s="195">
        <v>4</v>
      </c>
      <c r="F36" s="195">
        <v>4</v>
      </c>
    </row>
    <row r="37" spans="1:6" x14ac:dyDescent="0.25">
      <c r="A37" s="732"/>
      <c r="B37" s="778" t="s">
        <v>548</v>
      </c>
      <c r="C37" s="778"/>
      <c r="D37" s="778"/>
      <c r="E37" s="509">
        <v>39</v>
      </c>
      <c r="F37" s="509">
        <v>39</v>
      </c>
    </row>
    <row r="38" spans="1:6" x14ac:dyDescent="0.25">
      <c r="B38" s="508"/>
      <c r="C38" s="508"/>
      <c r="D38" s="508"/>
      <c r="E38" s="84"/>
      <c r="F38" s="84"/>
    </row>
    <row r="39" spans="1:6" x14ac:dyDescent="0.25">
      <c r="A39" s="85" t="s">
        <v>16</v>
      </c>
    </row>
    <row r="40" spans="1:6" ht="134.25" customHeight="1" x14ac:dyDescent="0.25">
      <c r="A40" s="86" t="s">
        <v>17</v>
      </c>
      <c r="B40" s="870" t="s">
        <v>988</v>
      </c>
      <c r="C40" s="870"/>
      <c r="D40" s="870"/>
      <c r="E40" s="870"/>
      <c r="F40" s="870"/>
    </row>
    <row r="42" spans="1:6" ht="45" customHeight="1" x14ac:dyDescent="0.25">
      <c r="A42" s="86" t="s">
        <v>29</v>
      </c>
      <c r="B42" s="870"/>
      <c r="C42" s="870"/>
      <c r="D42" s="870"/>
      <c r="E42" s="870"/>
      <c r="F42" s="870"/>
    </row>
  </sheetData>
  <sheetProtection selectLockedCells="1" selectUnlockedCells="1"/>
  <mergeCells count="16">
    <mergeCell ref="B40:F40"/>
    <mergeCell ref="B42:F42"/>
    <mergeCell ref="B35:D35"/>
    <mergeCell ref="B34:D34"/>
    <mergeCell ref="B36:D36"/>
    <mergeCell ref="B37:D37"/>
    <mergeCell ref="C13:D13"/>
    <mergeCell ref="A35:A37"/>
    <mergeCell ref="D5:F5"/>
    <mergeCell ref="C14:D14"/>
    <mergeCell ref="C16:F16"/>
    <mergeCell ref="D3:F3"/>
    <mergeCell ref="C8:F8"/>
    <mergeCell ref="C9:F9"/>
    <mergeCell ref="C11:D11"/>
    <mergeCell ref="C12:D12"/>
  </mergeCells>
  <pageMargins left="0.7" right="0.7" top="0.75" bottom="0.75" header="0.3" footer="0.3"/>
  <pageSetup paperSize="9" scale="83" firstPageNumber="0" fitToHeight="0" orientation="portrait"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pageSetUpPr fitToPage="1"/>
  </sheetPr>
  <dimension ref="A1:F37"/>
  <sheetViews>
    <sheetView workbookViewId="0">
      <selection activeCell="B36" sqref="B36"/>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1" spans="1:6" ht="15.6" x14ac:dyDescent="0.3">
      <c r="A1" s="56" t="s">
        <v>4</v>
      </c>
      <c r="B1" s="56"/>
      <c r="C1" s="57"/>
      <c r="D1" s="57"/>
      <c r="E1" s="57"/>
      <c r="F1" s="57"/>
    </row>
    <row r="2" spans="1:6" ht="16.2" thickBot="1" x14ac:dyDescent="0.35">
      <c r="A2" s="59"/>
      <c r="B2" s="59"/>
    </row>
    <row r="3" spans="1:6" ht="13.8" thickBot="1" x14ac:dyDescent="0.3">
      <c r="C3" s="108" t="s">
        <v>24</v>
      </c>
      <c r="D3" s="876" t="s">
        <v>3</v>
      </c>
      <c r="E3" s="876"/>
      <c r="F3" s="877"/>
    </row>
    <row r="4" spans="1:6" ht="13.8" thickBot="1" x14ac:dyDescent="0.3">
      <c r="A4" s="61" t="s">
        <v>0</v>
      </c>
      <c r="C4" s="109">
        <v>3</v>
      </c>
      <c r="D4" s="95" t="s">
        <v>32</v>
      </c>
      <c r="E4" s="96"/>
      <c r="F4" s="110"/>
    </row>
    <row r="5" spans="1:6" ht="13.8" thickBot="1" x14ac:dyDescent="0.3">
      <c r="A5" s="63" t="s">
        <v>617</v>
      </c>
      <c r="C5" s="111" t="s">
        <v>88</v>
      </c>
      <c r="D5" s="112" t="s">
        <v>180</v>
      </c>
      <c r="E5" s="113"/>
      <c r="F5" s="114"/>
    </row>
    <row r="6" spans="1:6" ht="13.8" thickBot="1" x14ac:dyDescent="0.3">
      <c r="A6" s="68"/>
    </row>
    <row r="7" spans="1:6" ht="13.8" thickBot="1" x14ac:dyDescent="0.3">
      <c r="A7" s="10" t="s">
        <v>21</v>
      </c>
      <c r="B7"/>
      <c r="C7" s="6" t="s">
        <v>147</v>
      </c>
      <c r="D7" s="5"/>
      <c r="E7" s="5"/>
      <c r="F7" s="45"/>
    </row>
    <row r="8" spans="1:6" ht="13.8" thickBot="1" x14ac:dyDescent="0.3">
      <c r="A8" s="11" t="s">
        <v>42</v>
      </c>
      <c r="B8"/>
      <c r="C8" s="716" t="s">
        <v>48</v>
      </c>
      <c r="D8" s="717"/>
      <c r="E8" s="717"/>
      <c r="F8" s="718"/>
    </row>
    <row r="9" spans="1:6" ht="13.8" thickBot="1" x14ac:dyDescent="0.3">
      <c r="A9" s="11" t="s">
        <v>26</v>
      </c>
      <c r="B9"/>
      <c r="C9" s="716" t="s">
        <v>181</v>
      </c>
      <c r="D9" s="717"/>
      <c r="E9" s="717"/>
      <c r="F9" s="718"/>
    </row>
    <row r="10" spans="1:6" ht="13.8" thickBot="1" x14ac:dyDescent="0.3">
      <c r="A10" s="68"/>
    </row>
    <row r="11" spans="1:6" ht="13.8" thickBot="1" x14ac:dyDescent="0.3">
      <c r="A11" s="68"/>
      <c r="C11" s="834" t="s">
        <v>28</v>
      </c>
      <c r="D11" s="834"/>
    </row>
    <row r="12" spans="1:6" ht="13.8" thickBot="1" x14ac:dyDescent="0.3">
      <c r="A12" s="71" t="s">
        <v>2</v>
      </c>
      <c r="C12" s="878">
        <v>4</v>
      </c>
      <c r="D12" s="879"/>
    </row>
    <row r="13" spans="1:6" ht="13.8" thickBot="1" x14ac:dyDescent="0.3">
      <c r="A13" s="61" t="s">
        <v>20</v>
      </c>
      <c r="C13" s="878">
        <v>4</v>
      </c>
      <c r="D13" s="879"/>
    </row>
    <row r="14" spans="1:6" ht="13.8" thickBot="1" x14ac:dyDescent="0.3">
      <c r="A14" s="63" t="s">
        <v>1</v>
      </c>
      <c r="C14" s="828">
        <v>0.51800000000000002</v>
      </c>
      <c r="D14" s="828"/>
    </row>
    <row r="15" spans="1:6" ht="13.8" thickBot="1" x14ac:dyDescent="0.3">
      <c r="A15" s="72"/>
    </row>
    <row r="16" spans="1:6" ht="13.8" thickBot="1" x14ac:dyDescent="0.3">
      <c r="A16" s="61" t="s">
        <v>18</v>
      </c>
      <c r="C16" s="838" t="s">
        <v>960</v>
      </c>
      <c r="D16" s="838"/>
      <c r="E16" s="838"/>
      <c r="F16" s="838"/>
    </row>
    <row r="17" spans="1:6" ht="13.8" thickBot="1" x14ac:dyDescent="0.3">
      <c r="A17" s="63" t="s">
        <v>19</v>
      </c>
      <c r="C17" s="69" t="s">
        <v>940</v>
      </c>
      <c r="D17" s="98"/>
      <c r="E17" s="98"/>
      <c r="F17" s="98"/>
    </row>
    <row r="19" spans="1:6" ht="15.6" x14ac:dyDescent="0.3">
      <c r="A19" s="56" t="s">
        <v>5</v>
      </c>
      <c r="B19" s="56"/>
      <c r="C19" s="57"/>
      <c r="D19" s="57"/>
      <c r="E19" s="57"/>
      <c r="F19" s="57"/>
    </row>
    <row r="20" spans="1:6" ht="15.6" x14ac:dyDescent="0.3">
      <c r="A20" s="59"/>
    </row>
    <row r="21" spans="1:6" x14ac:dyDescent="0.25">
      <c r="A21" s="73" t="s">
        <v>23</v>
      </c>
      <c r="B21" s="74" t="s">
        <v>6</v>
      </c>
      <c r="C21" s="74" t="s">
        <v>7</v>
      </c>
      <c r="D21" s="74" t="s">
        <v>8</v>
      </c>
      <c r="E21" s="74" t="s">
        <v>9</v>
      </c>
      <c r="F21" s="74" t="s">
        <v>10</v>
      </c>
    </row>
    <row r="22" spans="1:6" x14ac:dyDescent="0.25">
      <c r="A22" s="75"/>
      <c r="B22" s="75">
        <v>630</v>
      </c>
      <c r="C22" s="75"/>
      <c r="D22" s="75" t="s">
        <v>55</v>
      </c>
      <c r="E22" s="115">
        <v>4000</v>
      </c>
      <c r="F22" s="115">
        <v>518</v>
      </c>
    </row>
    <row r="23" spans="1:6" ht="13.8" thickBot="1" x14ac:dyDescent="0.3">
      <c r="A23" s="75"/>
      <c r="B23" s="75"/>
      <c r="C23" s="75"/>
      <c r="D23" s="75"/>
      <c r="E23" s="115"/>
      <c r="F23" s="115"/>
    </row>
    <row r="24" spans="1:6" ht="13.8" thickBot="1" x14ac:dyDescent="0.3">
      <c r="A24" s="76" t="s">
        <v>11</v>
      </c>
      <c r="B24" s="77"/>
      <c r="C24" s="77"/>
      <c r="D24" s="77"/>
      <c r="E24" s="116">
        <f>SUM(E22:E23)</f>
        <v>4000</v>
      </c>
      <c r="F24" s="116">
        <f>SUM(F22:F23)</f>
        <v>518</v>
      </c>
    </row>
    <row r="25" spans="1:6" ht="13.8" thickBot="1" x14ac:dyDescent="0.3">
      <c r="A25" s="76" t="s">
        <v>12</v>
      </c>
      <c r="B25" s="77"/>
      <c r="C25" s="77"/>
      <c r="D25" s="77"/>
      <c r="E25" s="117"/>
      <c r="F25" s="118">
        <v>0</v>
      </c>
    </row>
    <row r="26" spans="1:6" ht="13.8" thickBot="1" x14ac:dyDescent="0.3">
      <c r="A26" s="79" t="s">
        <v>13</v>
      </c>
      <c r="B26" s="77" t="s">
        <v>67</v>
      </c>
      <c r="C26" s="77" t="s">
        <v>67</v>
      </c>
      <c r="D26" s="77" t="s">
        <v>67</v>
      </c>
      <c r="E26" s="119">
        <f>SUM(E24:E25)</f>
        <v>4000</v>
      </c>
      <c r="F26" s="119">
        <f>SUM(F24:F25)</f>
        <v>518</v>
      </c>
    </row>
    <row r="29" spans="1:6" ht="15.6" x14ac:dyDescent="0.3">
      <c r="A29" s="56" t="s">
        <v>14</v>
      </c>
      <c r="B29" s="57"/>
      <c r="C29" s="57"/>
      <c r="D29" s="57"/>
      <c r="E29" s="57"/>
      <c r="F29" s="57"/>
    </row>
    <row r="30" spans="1:6" x14ac:dyDescent="0.25">
      <c r="A30" s="80"/>
    </row>
    <row r="31" spans="1:6" ht="21" x14ac:dyDescent="0.25">
      <c r="A31" s="872" t="s">
        <v>22</v>
      </c>
      <c r="B31" s="872"/>
      <c r="C31" s="872"/>
      <c r="D31" s="153" t="s">
        <v>15</v>
      </c>
      <c r="E31" s="156" t="s">
        <v>936</v>
      </c>
      <c r="F31" s="23" t="s">
        <v>937</v>
      </c>
    </row>
    <row r="32" spans="1:6" ht="66" customHeight="1" x14ac:dyDescent="0.25">
      <c r="A32" s="796" t="s">
        <v>182</v>
      </c>
      <c r="B32" s="797"/>
      <c r="C32" s="798"/>
      <c r="D32" s="39" t="s">
        <v>183</v>
      </c>
      <c r="E32" s="195">
        <v>1</v>
      </c>
      <c r="F32" s="527">
        <v>0.2</v>
      </c>
    </row>
    <row r="33" spans="1:6" x14ac:dyDescent="0.25">
      <c r="E33" s="84"/>
      <c r="F33" s="84"/>
    </row>
    <row r="34" spans="1:6" x14ac:dyDescent="0.25">
      <c r="A34" s="85" t="s">
        <v>16</v>
      </c>
    </row>
    <row r="35" spans="1:6" ht="73.5" customHeight="1" x14ac:dyDescent="0.25">
      <c r="A35" s="86" t="s">
        <v>17</v>
      </c>
      <c r="B35" s="870" t="s">
        <v>989</v>
      </c>
      <c r="C35" s="870"/>
      <c r="D35" s="870"/>
      <c r="E35" s="870"/>
      <c r="F35" s="870"/>
    </row>
    <row r="37" spans="1:6" ht="22.8" x14ac:dyDescent="0.25">
      <c r="A37" s="86" t="s">
        <v>29</v>
      </c>
      <c r="B37" s="884"/>
      <c r="C37" s="884"/>
      <c r="D37" s="884"/>
      <c r="E37" s="884"/>
      <c r="F37" s="884"/>
    </row>
  </sheetData>
  <sheetProtection selectLockedCells="1" selectUnlockedCells="1"/>
  <mergeCells count="12">
    <mergeCell ref="B35:F35"/>
    <mergeCell ref="B37:F37"/>
    <mergeCell ref="C13:D13"/>
    <mergeCell ref="C14:D14"/>
    <mergeCell ref="C16:F16"/>
    <mergeCell ref="A31:C31"/>
    <mergeCell ref="A32:C32"/>
    <mergeCell ref="D3:F3"/>
    <mergeCell ref="C8:F8"/>
    <mergeCell ref="C9:F9"/>
    <mergeCell ref="C11:D11"/>
    <mergeCell ref="C12:D12"/>
  </mergeCells>
  <pageMargins left="0.7" right="0.7" top="0.75" bottom="0.75" header="0.3" footer="0.3"/>
  <pageSetup paperSize="9" scale="83" firstPageNumber="0" fitToHeight="0" orientation="portrait"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pageSetUpPr fitToPage="1"/>
  </sheetPr>
  <dimension ref="A2:G40"/>
  <sheetViews>
    <sheetView topLeftCell="A22" workbookViewId="0">
      <selection activeCell="F36" sqref="F36"/>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3</v>
      </c>
      <c r="D5" s="835" t="s">
        <v>32</v>
      </c>
      <c r="E5" s="835"/>
      <c r="F5" s="835"/>
      <c r="G5" s="835"/>
    </row>
    <row r="6" spans="1:7" ht="13.8" thickBot="1" x14ac:dyDescent="0.3">
      <c r="A6" s="63" t="s">
        <v>617</v>
      </c>
      <c r="C6" s="64" t="s">
        <v>551</v>
      </c>
      <c r="D6" s="836" t="s">
        <v>73</v>
      </c>
      <c r="E6" s="836"/>
      <c r="F6" s="836"/>
      <c r="G6" s="836"/>
    </row>
    <row r="7" spans="1:7" ht="13.8" thickBot="1" x14ac:dyDescent="0.3">
      <c r="A7" s="68"/>
    </row>
    <row r="8" spans="1:7" ht="13.8" thickBot="1" x14ac:dyDescent="0.3">
      <c r="A8" s="61" t="s">
        <v>21</v>
      </c>
      <c r="C8" s="69" t="s">
        <v>64</v>
      </c>
      <c r="D8" s="98"/>
      <c r="E8" s="98"/>
      <c r="F8" s="98"/>
      <c r="G8" s="70"/>
    </row>
    <row r="9" spans="1:7" ht="13.8" thickBot="1" x14ac:dyDescent="0.3">
      <c r="A9" s="63" t="s">
        <v>42</v>
      </c>
      <c r="C9" s="838" t="s">
        <v>48</v>
      </c>
      <c r="D9" s="838"/>
      <c r="E9" s="838"/>
      <c r="F9" s="838"/>
      <c r="G9" s="838"/>
    </row>
    <row r="10" spans="1:7" ht="13.8" thickBot="1" x14ac:dyDescent="0.3">
      <c r="A10" s="63" t="s">
        <v>26</v>
      </c>
      <c r="C10" s="838" t="s">
        <v>76</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38">
        <v>0</v>
      </c>
      <c r="D13" s="838"/>
    </row>
    <row r="14" spans="1:7" ht="13.8" thickBot="1" x14ac:dyDescent="0.3">
      <c r="A14" s="61" t="s">
        <v>20</v>
      </c>
      <c r="C14" s="838">
        <v>0</v>
      </c>
      <c r="D14" s="838"/>
    </row>
    <row r="15" spans="1:7" ht="13.8" thickBot="1" x14ac:dyDescent="0.3">
      <c r="A15" s="63" t="s">
        <v>1</v>
      </c>
      <c r="C15" s="838">
        <v>0</v>
      </c>
      <c r="D15" s="838"/>
    </row>
    <row r="16" spans="1:7" ht="13.8" thickBot="1" x14ac:dyDescent="0.3">
      <c r="A16" s="72"/>
    </row>
    <row r="17" spans="1:7" ht="13.8" thickBot="1" x14ac:dyDescent="0.3">
      <c r="A17" s="61" t="s">
        <v>18</v>
      </c>
      <c r="C17" s="838" t="s">
        <v>947</v>
      </c>
      <c r="D17" s="838"/>
      <c r="E17" s="838"/>
      <c r="F17" s="838"/>
      <c r="G17" s="838"/>
    </row>
    <row r="18" spans="1:7" ht="13.8" thickBot="1" x14ac:dyDescent="0.3">
      <c r="A18" s="63" t="s">
        <v>19</v>
      </c>
      <c r="C18" s="838" t="s">
        <v>940</v>
      </c>
      <c r="D18" s="838"/>
      <c r="E18" s="838"/>
      <c r="F18" s="838"/>
      <c r="G18" s="838"/>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ht="13.8" thickBot="1" x14ac:dyDescent="0.3">
      <c r="A23" s="75"/>
      <c r="B23" s="75"/>
      <c r="C23" s="75"/>
      <c r="D23" s="75"/>
      <c r="E23" s="75">
        <v>0</v>
      </c>
      <c r="F23" s="75">
        <v>0</v>
      </c>
    </row>
    <row r="24" spans="1:7" ht="13.8" thickBot="1" x14ac:dyDescent="0.3">
      <c r="A24" s="76" t="s">
        <v>11</v>
      </c>
      <c r="B24" s="77"/>
      <c r="C24" s="77"/>
      <c r="D24" s="77"/>
      <c r="E24" s="77">
        <v>0</v>
      </c>
      <c r="F24" s="78">
        <v>0</v>
      </c>
    </row>
    <row r="25" spans="1:7" ht="13.8" thickBot="1" x14ac:dyDescent="0.3">
      <c r="A25" s="76" t="s">
        <v>12</v>
      </c>
      <c r="B25" s="77">
        <v>0</v>
      </c>
      <c r="C25" s="77"/>
      <c r="D25" s="77"/>
      <c r="E25" s="77">
        <v>0</v>
      </c>
      <c r="F25" s="78">
        <v>0</v>
      </c>
    </row>
    <row r="26" spans="1:7" ht="13.8" thickBot="1" x14ac:dyDescent="0.3">
      <c r="A26" s="79" t="s">
        <v>13</v>
      </c>
      <c r="B26" s="77" t="s">
        <v>67</v>
      </c>
      <c r="C26" s="77" t="s">
        <v>67</v>
      </c>
      <c r="D26" s="77" t="s">
        <v>67</v>
      </c>
      <c r="E26" s="77">
        <v>0</v>
      </c>
      <c r="F26" s="78">
        <v>0</v>
      </c>
    </row>
    <row r="30" spans="1:7" ht="15.6" x14ac:dyDescent="0.3">
      <c r="A30" s="56" t="s">
        <v>14</v>
      </c>
      <c r="B30" s="57"/>
      <c r="C30" s="57"/>
      <c r="D30" s="57"/>
      <c r="E30" s="57"/>
      <c r="F30" s="57"/>
      <c r="G30" s="57"/>
    </row>
    <row r="31" spans="1:7" x14ac:dyDescent="0.25">
      <c r="A31" s="80"/>
    </row>
    <row r="32" spans="1:7" ht="21" x14ac:dyDescent="0.25">
      <c r="A32" s="872" t="s">
        <v>22</v>
      </c>
      <c r="B32" s="872"/>
      <c r="C32" s="872"/>
      <c r="D32" s="153" t="s">
        <v>15</v>
      </c>
      <c r="E32" s="156" t="s">
        <v>936</v>
      </c>
      <c r="F32" s="23" t="s">
        <v>937</v>
      </c>
    </row>
    <row r="33" spans="1:7" x14ac:dyDescent="0.25">
      <c r="A33" s="888" t="s">
        <v>77</v>
      </c>
      <c r="B33" s="889"/>
      <c r="C33" s="890"/>
      <c r="D33" s="93" t="s">
        <v>78</v>
      </c>
      <c r="E33" s="89">
        <v>1</v>
      </c>
      <c r="F33" s="89">
        <v>0.45</v>
      </c>
    </row>
    <row r="34" spans="1:7" ht="31.2" x14ac:dyDescent="0.25">
      <c r="A34" s="891"/>
      <c r="B34" s="892"/>
      <c r="C34" s="893"/>
      <c r="D34" s="93" t="s">
        <v>552</v>
      </c>
      <c r="E34" s="89">
        <v>1</v>
      </c>
      <c r="F34" s="89">
        <v>0.39</v>
      </c>
    </row>
    <row r="35" spans="1:7" ht="31.2" x14ac:dyDescent="0.25">
      <c r="A35" s="894"/>
      <c r="B35" s="895"/>
      <c r="C35" s="896"/>
      <c r="D35" s="93" t="s">
        <v>79</v>
      </c>
      <c r="E35" s="89">
        <v>1</v>
      </c>
      <c r="F35" s="89">
        <v>0.5</v>
      </c>
    </row>
    <row r="36" spans="1:7" x14ac:dyDescent="0.25">
      <c r="E36" s="84"/>
      <c r="F36" s="84"/>
      <c r="G36" s="84"/>
    </row>
    <row r="37" spans="1:7" x14ac:dyDescent="0.25">
      <c r="A37" s="85" t="s">
        <v>16</v>
      </c>
    </row>
    <row r="38" spans="1:7" ht="95.25" customHeight="1" x14ac:dyDescent="0.25">
      <c r="A38" s="86" t="s">
        <v>17</v>
      </c>
      <c r="B38" s="870" t="s">
        <v>560</v>
      </c>
      <c r="C38" s="870"/>
      <c r="D38" s="870"/>
      <c r="E38" s="870"/>
      <c r="F38" s="870"/>
    </row>
    <row r="40" spans="1:7" ht="48.75" customHeight="1" x14ac:dyDescent="0.25">
      <c r="A40" s="86" t="s">
        <v>29</v>
      </c>
      <c r="B40" s="885"/>
      <c r="C40" s="886"/>
      <c r="D40" s="886"/>
      <c r="E40" s="886"/>
      <c r="F40" s="887"/>
    </row>
  </sheetData>
  <sheetProtection selectLockedCells="1" selectUnlockedCells="1"/>
  <mergeCells count="15">
    <mergeCell ref="C12:D12"/>
    <mergeCell ref="D4:G4"/>
    <mergeCell ref="D5:G5"/>
    <mergeCell ref="D6:G6"/>
    <mergeCell ref="C9:G9"/>
    <mergeCell ref="C10:G10"/>
    <mergeCell ref="B40:F40"/>
    <mergeCell ref="A33:C35"/>
    <mergeCell ref="B38:F38"/>
    <mergeCell ref="C13:D13"/>
    <mergeCell ref="C14:D14"/>
    <mergeCell ref="C15:D15"/>
    <mergeCell ref="C17:G17"/>
    <mergeCell ref="C18:G18"/>
    <mergeCell ref="A32:C32"/>
  </mergeCells>
  <pageMargins left="0.7" right="0.7" top="0.75" bottom="0.75" header="0.3" footer="0.3"/>
  <pageSetup paperSize="9" scale="76" firstPageNumber="0" fitToHeight="0"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H39"/>
  <sheetViews>
    <sheetView showGridLines="0" topLeftCell="A28" workbookViewId="0">
      <selection activeCell="B38" sqref="B38"/>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v>
      </c>
      <c r="D4" s="42" t="s">
        <v>50</v>
      </c>
      <c r="E4" s="43"/>
      <c r="F4" s="44"/>
    </row>
    <row r="5" spans="1:8" ht="13.8" thickBot="1" x14ac:dyDescent="0.3">
      <c r="A5" s="10" t="s">
        <v>617</v>
      </c>
      <c r="C5" s="36" t="s">
        <v>51</v>
      </c>
      <c r="D5" s="30" t="s">
        <v>480</v>
      </c>
      <c r="E5" s="31"/>
      <c r="F5" s="32"/>
    </row>
    <row r="6" spans="1:8" ht="13.8" thickBot="1" x14ac:dyDescent="0.3">
      <c r="A6" s="3"/>
    </row>
    <row r="7" spans="1:8" ht="13.8" thickBot="1" x14ac:dyDescent="0.3">
      <c r="A7" s="10" t="s">
        <v>21</v>
      </c>
      <c r="C7" s="6" t="s">
        <v>52</v>
      </c>
      <c r="D7" s="5"/>
      <c r="E7" s="5"/>
      <c r="F7" s="45"/>
    </row>
    <row r="8" spans="1:8" ht="13.8" thickBot="1" x14ac:dyDescent="0.3">
      <c r="A8" s="11" t="s">
        <v>42</v>
      </c>
      <c r="C8" s="716" t="s">
        <v>48</v>
      </c>
      <c r="D8" s="717"/>
      <c r="E8" s="717"/>
      <c r="F8" s="718"/>
    </row>
    <row r="9" spans="1:8" ht="13.8" thickBot="1" x14ac:dyDescent="0.3">
      <c r="A9" s="11" t="s">
        <v>26</v>
      </c>
      <c r="C9" s="716" t="s">
        <v>481</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5.0999999999999996</v>
      </c>
      <c r="D12" s="722"/>
    </row>
    <row r="13" spans="1:8" ht="13.8" thickBot="1" x14ac:dyDescent="0.3">
      <c r="A13" s="10" t="s">
        <v>20</v>
      </c>
      <c r="C13" s="721">
        <v>9.2200000000000006</v>
      </c>
      <c r="D13" s="722"/>
    </row>
    <row r="14" spans="1:8" ht="13.8" thickBot="1" x14ac:dyDescent="0.3">
      <c r="A14" s="11" t="s">
        <v>1</v>
      </c>
      <c r="C14" s="721">
        <v>6.9930000000000003</v>
      </c>
      <c r="D14" s="722"/>
    </row>
    <row r="15" spans="1:8" ht="3" customHeight="1" thickBot="1" x14ac:dyDescent="0.3">
      <c r="A15" s="7"/>
    </row>
    <row r="16" spans="1:8" ht="13.8" thickBot="1" x14ac:dyDescent="0.3">
      <c r="A16" s="10" t="s">
        <v>18</v>
      </c>
      <c r="C16" s="716" t="s">
        <v>960</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ht="19.5" customHeight="1" x14ac:dyDescent="0.25">
      <c r="A21" s="22" t="s">
        <v>23</v>
      </c>
      <c r="B21" s="15" t="s">
        <v>6</v>
      </c>
      <c r="C21" s="15" t="s">
        <v>7</v>
      </c>
      <c r="D21" s="15" t="s">
        <v>8</v>
      </c>
      <c r="E21" s="15" t="s">
        <v>9</v>
      </c>
      <c r="F21" s="15" t="s">
        <v>10</v>
      </c>
    </row>
    <row r="22" spans="1:8" x14ac:dyDescent="0.25">
      <c r="A22" s="24"/>
      <c r="B22" s="54">
        <v>630</v>
      </c>
      <c r="C22" s="16"/>
      <c r="D22" s="16" t="s">
        <v>55</v>
      </c>
      <c r="E22" s="47">
        <v>7620</v>
      </c>
      <c r="F22" s="47">
        <v>6993.75</v>
      </c>
    </row>
    <row r="23" spans="1:8" ht="13.8" thickBot="1" x14ac:dyDescent="0.3">
      <c r="A23" s="16"/>
      <c r="B23" s="54">
        <v>640</v>
      </c>
      <c r="C23" s="26"/>
      <c r="D23" s="16" t="s">
        <v>56</v>
      </c>
      <c r="E23" s="47">
        <v>1600</v>
      </c>
      <c r="F23" s="47">
        <v>0</v>
      </c>
    </row>
    <row r="24" spans="1:8" ht="13.8" thickBot="1" x14ac:dyDescent="0.3">
      <c r="A24" s="17" t="s">
        <v>11</v>
      </c>
      <c r="B24" s="18"/>
      <c r="C24" s="18"/>
      <c r="D24" s="18"/>
      <c r="E24" s="53">
        <f>SUM(E22:E23)</f>
        <v>9220</v>
      </c>
      <c r="F24" s="53">
        <f>SUM(F22:F23)</f>
        <v>6993.75</v>
      </c>
    </row>
    <row r="25" spans="1:8" ht="13.8" thickBot="1" x14ac:dyDescent="0.3">
      <c r="A25" s="27" t="s">
        <v>12</v>
      </c>
      <c r="B25" s="25"/>
      <c r="C25" s="25"/>
      <c r="D25" s="25"/>
      <c r="E25" s="48"/>
      <c r="F25" s="49"/>
    </row>
    <row r="26" spans="1:8" ht="13.8" thickBot="1" x14ac:dyDescent="0.3">
      <c r="A26" s="20" t="s">
        <v>13</v>
      </c>
      <c r="B26" s="18"/>
      <c r="C26" s="18"/>
      <c r="D26" s="18"/>
      <c r="E26" s="50">
        <f>E25+E24</f>
        <v>9220</v>
      </c>
      <c r="F26" s="50">
        <f>F25+F24</f>
        <v>6993.75</v>
      </c>
    </row>
    <row r="29" spans="1:8" ht="15.6" x14ac:dyDescent="0.3">
      <c r="A29" s="8" t="s">
        <v>14</v>
      </c>
      <c r="B29" s="9"/>
      <c r="C29" s="9"/>
      <c r="D29" s="9"/>
      <c r="E29" s="9"/>
      <c r="F29" s="9"/>
      <c r="G29" s="40"/>
      <c r="H29" s="40"/>
    </row>
    <row r="30" spans="1:8" x14ac:dyDescent="0.25">
      <c r="A30" s="1"/>
    </row>
    <row r="31" spans="1:8" ht="21" x14ac:dyDescent="0.25">
      <c r="A31" s="733" t="s">
        <v>22</v>
      </c>
      <c r="B31" s="734"/>
      <c r="C31" s="735"/>
      <c r="D31" s="155" t="s">
        <v>15</v>
      </c>
      <c r="E31" s="156" t="s">
        <v>936</v>
      </c>
      <c r="F31" s="23" t="s">
        <v>937</v>
      </c>
    </row>
    <row r="32" spans="1:8" ht="20.399999999999999" x14ac:dyDescent="0.25">
      <c r="A32" s="726" t="s">
        <v>58</v>
      </c>
      <c r="B32" s="727"/>
      <c r="C32" s="728"/>
      <c r="D32" s="39" t="s">
        <v>59</v>
      </c>
      <c r="E32" s="38">
        <v>3</v>
      </c>
      <c r="F32" s="38">
        <v>3</v>
      </c>
    </row>
    <row r="33" spans="1:8" ht="20.399999999999999" x14ac:dyDescent="0.25">
      <c r="A33" s="729"/>
      <c r="B33" s="730"/>
      <c r="C33" s="731"/>
      <c r="D33" s="39" t="s">
        <v>60</v>
      </c>
      <c r="E33" s="38">
        <v>3</v>
      </c>
      <c r="F33" s="38">
        <v>0</v>
      </c>
    </row>
    <row r="34" spans="1:8" ht="20.399999999999999" x14ac:dyDescent="0.25">
      <c r="A34" s="732" t="s">
        <v>482</v>
      </c>
      <c r="B34" s="732"/>
      <c r="C34" s="732"/>
      <c r="D34" s="39" t="s">
        <v>61</v>
      </c>
      <c r="E34" s="38" t="s">
        <v>62</v>
      </c>
      <c r="F34" s="38" t="s">
        <v>62</v>
      </c>
    </row>
    <row r="35" spans="1:8" ht="40.799999999999997" x14ac:dyDescent="0.25">
      <c r="A35" s="732"/>
      <c r="B35" s="732"/>
      <c r="C35" s="732"/>
      <c r="D35" s="39" t="s">
        <v>63</v>
      </c>
      <c r="E35" s="38">
        <v>11</v>
      </c>
      <c r="F35" s="38">
        <v>6</v>
      </c>
    </row>
    <row r="36" spans="1:8" ht="27.75" customHeight="1" x14ac:dyDescent="0.25">
      <c r="A36" s="4" t="s">
        <v>16</v>
      </c>
      <c r="E36" s="14"/>
      <c r="F36" s="14"/>
    </row>
    <row r="37" spans="1:8" ht="81" customHeight="1" x14ac:dyDescent="0.25">
      <c r="A37" s="28" t="s">
        <v>17</v>
      </c>
      <c r="B37" s="723" t="s">
        <v>1155</v>
      </c>
      <c r="C37" s="724"/>
      <c r="D37" s="724"/>
      <c r="E37" s="724"/>
      <c r="F37" s="725"/>
      <c r="G37" s="14"/>
      <c r="H37" s="14"/>
    </row>
    <row r="38" spans="1:8" ht="21.75" customHeight="1" x14ac:dyDescent="0.25"/>
    <row r="39" spans="1:8" ht="28.5" customHeight="1" x14ac:dyDescent="0.25">
      <c r="A39" s="28" t="s">
        <v>29</v>
      </c>
      <c r="B39" s="723"/>
      <c r="C39" s="724"/>
      <c r="D39" s="724"/>
      <c r="E39" s="724"/>
      <c r="F39" s="725"/>
    </row>
  </sheetData>
  <mergeCells count="13">
    <mergeCell ref="B39:F39"/>
    <mergeCell ref="A32:C33"/>
    <mergeCell ref="A34:C35"/>
    <mergeCell ref="C13:D13"/>
    <mergeCell ref="C14:D14"/>
    <mergeCell ref="C16:F16"/>
    <mergeCell ref="C17:F17"/>
    <mergeCell ref="A31:C31"/>
    <mergeCell ref="C8:F8"/>
    <mergeCell ref="C9:F9"/>
    <mergeCell ref="C11:D11"/>
    <mergeCell ref="C12:D12"/>
    <mergeCell ref="B37:F37"/>
  </mergeCells>
  <pageMargins left="0.7" right="0.7" top="0.75" bottom="0.75" header="0.3" footer="0.3"/>
  <pageSetup paperSize="9" scale="94"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pageSetUpPr fitToPage="1"/>
  </sheetPr>
  <dimension ref="A1:I41"/>
  <sheetViews>
    <sheetView showGridLines="0" zoomScale="130" zoomScaleNormal="130" workbookViewId="0">
      <selection activeCell="G34" sqref="G34"/>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30.6640625" customWidth="1"/>
    <col min="8" max="8" width="19.5546875" bestFit="1" customWidth="1"/>
    <col min="9" max="9" width="17.6640625" bestFit="1" customWidth="1"/>
  </cols>
  <sheetData>
    <row r="1" spans="1:9" ht="15.6" x14ac:dyDescent="0.3">
      <c r="A1" s="8" t="s">
        <v>4</v>
      </c>
      <c r="B1" s="8"/>
      <c r="C1" s="9"/>
      <c r="D1" s="9"/>
      <c r="E1" s="9"/>
      <c r="F1" s="9"/>
      <c r="G1" s="40"/>
      <c r="H1" s="40"/>
      <c r="I1" s="40"/>
    </row>
    <row r="2" spans="1:9" ht="7.5" customHeight="1" thickBot="1" x14ac:dyDescent="0.35">
      <c r="A2" s="2"/>
      <c r="B2" s="2"/>
    </row>
    <row r="3" spans="1:9" ht="13.8" thickBot="1" x14ac:dyDescent="0.3">
      <c r="C3" s="12" t="s">
        <v>24</v>
      </c>
      <c r="D3" s="33" t="s">
        <v>3</v>
      </c>
      <c r="E3" s="34"/>
      <c r="F3" s="35"/>
    </row>
    <row r="4" spans="1:9" ht="13.8" thickBot="1" x14ac:dyDescent="0.3">
      <c r="A4" s="10" t="s">
        <v>0</v>
      </c>
      <c r="C4" s="29">
        <v>3</v>
      </c>
      <c r="D4" s="864" t="s">
        <v>32</v>
      </c>
      <c r="E4" s="865"/>
      <c r="F4" s="900"/>
    </row>
    <row r="5" spans="1:9" ht="13.8" thickBot="1" x14ac:dyDescent="0.3">
      <c r="A5" s="63" t="s">
        <v>617</v>
      </c>
      <c r="C5" s="36" t="s">
        <v>555</v>
      </c>
      <c r="D5" s="901" t="s">
        <v>41</v>
      </c>
      <c r="E5" s="902"/>
      <c r="F5" s="903"/>
    </row>
    <row r="6" spans="1:9" ht="13.8" thickBot="1" x14ac:dyDescent="0.3">
      <c r="A6" s="3"/>
    </row>
    <row r="7" spans="1:9" ht="13.8" thickBot="1" x14ac:dyDescent="0.3">
      <c r="A7" s="10" t="s">
        <v>21</v>
      </c>
      <c r="C7" s="6" t="s">
        <v>47</v>
      </c>
      <c r="D7" s="5"/>
      <c r="E7" s="5"/>
      <c r="F7" s="45"/>
    </row>
    <row r="8" spans="1:9" ht="13.8" thickBot="1" x14ac:dyDescent="0.3">
      <c r="A8" s="11" t="s">
        <v>42</v>
      </c>
      <c r="C8" s="716" t="s">
        <v>48</v>
      </c>
      <c r="D8" s="717"/>
      <c r="E8" s="717"/>
      <c r="F8" s="718"/>
    </row>
    <row r="9" spans="1:9" ht="13.8" thickBot="1" x14ac:dyDescent="0.3">
      <c r="A9" s="11" t="s">
        <v>26</v>
      </c>
      <c r="C9" s="716" t="s">
        <v>49</v>
      </c>
      <c r="D9" s="717"/>
      <c r="E9" s="717"/>
      <c r="F9" s="718"/>
    </row>
    <row r="10" spans="1:9" ht="8.25" customHeight="1" thickBot="1" x14ac:dyDescent="0.3">
      <c r="A10" s="3"/>
    </row>
    <row r="11" spans="1:9" ht="13.8" thickBot="1" x14ac:dyDescent="0.3">
      <c r="A11" s="3"/>
      <c r="C11" s="719" t="s">
        <v>28</v>
      </c>
      <c r="D11" s="720"/>
    </row>
    <row r="12" spans="1:9" ht="13.8" thickBot="1" x14ac:dyDescent="0.3">
      <c r="A12" s="13" t="s">
        <v>2</v>
      </c>
      <c r="C12" s="721">
        <v>19.7</v>
      </c>
      <c r="D12" s="722"/>
    </row>
    <row r="13" spans="1:9" ht="13.8" thickBot="1" x14ac:dyDescent="0.3">
      <c r="A13" s="10" t="s">
        <v>20</v>
      </c>
      <c r="C13" s="721">
        <v>19.7</v>
      </c>
      <c r="D13" s="722"/>
    </row>
    <row r="14" spans="1:9" ht="13.8" thickBot="1" x14ac:dyDescent="0.3">
      <c r="A14" s="11" t="s">
        <v>1</v>
      </c>
      <c r="C14" s="721">
        <v>17.582999999999998</v>
      </c>
      <c r="D14" s="722"/>
    </row>
    <row r="15" spans="1:9" ht="3" customHeight="1" thickBot="1" x14ac:dyDescent="0.3">
      <c r="A15" s="7"/>
    </row>
    <row r="16" spans="1:9" ht="13.8" thickBot="1" x14ac:dyDescent="0.3">
      <c r="A16" s="10" t="s">
        <v>18</v>
      </c>
      <c r="C16" s="716" t="s">
        <v>953</v>
      </c>
      <c r="D16" s="717"/>
      <c r="E16" s="717"/>
      <c r="F16" s="718"/>
    </row>
    <row r="17" spans="1:9" ht="13.8" thickBot="1" x14ac:dyDescent="0.3">
      <c r="A17" s="11" t="s">
        <v>19</v>
      </c>
      <c r="C17" s="716" t="s">
        <v>940</v>
      </c>
      <c r="D17" s="717"/>
      <c r="E17" s="717"/>
      <c r="F17" s="718"/>
    </row>
    <row r="18" spans="1:9" ht="7.5" customHeight="1" x14ac:dyDescent="0.25"/>
    <row r="19" spans="1:9" ht="15.6" x14ac:dyDescent="0.3">
      <c r="A19" s="8" t="s">
        <v>5</v>
      </c>
      <c r="B19" s="8"/>
      <c r="C19" s="9"/>
      <c r="D19" s="9"/>
      <c r="E19" s="9"/>
      <c r="F19" s="9"/>
      <c r="G19" s="40"/>
      <c r="H19" s="40"/>
      <c r="I19" s="40"/>
    </row>
    <row r="20" spans="1:9" ht="6.75" customHeight="1" x14ac:dyDescent="0.3">
      <c r="A20" s="2"/>
    </row>
    <row r="21" spans="1:9" x14ac:dyDescent="0.25">
      <c r="A21" s="22" t="s">
        <v>23</v>
      </c>
      <c r="B21" s="15" t="s">
        <v>6</v>
      </c>
      <c r="C21" s="15" t="s">
        <v>7</v>
      </c>
      <c r="D21" s="15" t="s">
        <v>8</v>
      </c>
      <c r="E21" s="15" t="s">
        <v>9</v>
      </c>
      <c r="F21" s="15" t="s">
        <v>10</v>
      </c>
    </row>
    <row r="22" spans="1:9" x14ac:dyDescent="0.25">
      <c r="A22" s="15"/>
      <c r="B22" s="511" t="s">
        <v>734</v>
      </c>
      <c r="C22" s="15"/>
      <c r="D22" s="16" t="s">
        <v>55</v>
      </c>
      <c r="E22" s="47">
        <v>10000</v>
      </c>
      <c r="F22" s="47">
        <v>7813.34</v>
      </c>
    </row>
    <row r="23" spans="1:9" ht="13.8" thickBot="1" x14ac:dyDescent="0.3">
      <c r="A23" s="16"/>
      <c r="B23" s="511" t="s">
        <v>556</v>
      </c>
      <c r="C23" s="16"/>
      <c r="D23" s="16" t="s">
        <v>66</v>
      </c>
      <c r="E23" s="47">
        <v>9700</v>
      </c>
      <c r="F23" s="47">
        <v>9770</v>
      </c>
    </row>
    <row r="24" spans="1:9" ht="13.8" thickBot="1" x14ac:dyDescent="0.3">
      <c r="A24" s="17" t="s">
        <v>11</v>
      </c>
      <c r="B24" s="18"/>
      <c r="C24" s="18"/>
      <c r="D24" s="18"/>
      <c r="E24" s="53">
        <f>SUM(E22:E23)</f>
        <v>19700</v>
      </c>
      <c r="F24" s="53">
        <f>F22+F23</f>
        <v>17583.34</v>
      </c>
    </row>
    <row r="25" spans="1:9" ht="13.8" thickBot="1" x14ac:dyDescent="0.3">
      <c r="A25" s="27" t="s">
        <v>12</v>
      </c>
      <c r="B25" s="25"/>
      <c r="C25" s="25"/>
      <c r="D25" s="25"/>
      <c r="E25" s="48"/>
      <c r="F25" s="49"/>
    </row>
    <row r="26" spans="1:9" ht="13.8" thickBot="1" x14ac:dyDescent="0.3">
      <c r="A26" s="20" t="s">
        <v>13</v>
      </c>
      <c r="B26" s="18"/>
      <c r="C26" s="18"/>
      <c r="D26" s="18"/>
      <c r="E26" s="51">
        <f>E24+E25</f>
        <v>19700</v>
      </c>
      <c r="F26" s="51">
        <f>F24+F25</f>
        <v>17583.34</v>
      </c>
    </row>
    <row r="29" spans="1:9" ht="15.6" x14ac:dyDescent="0.3">
      <c r="A29" s="8" t="s">
        <v>14</v>
      </c>
      <c r="B29" s="9"/>
      <c r="C29" s="9"/>
      <c r="D29" s="9"/>
      <c r="E29" s="9"/>
      <c r="F29" s="9"/>
      <c r="G29" s="40"/>
      <c r="H29" s="40"/>
      <c r="I29" s="40"/>
    </row>
    <row r="30" spans="1:9" x14ac:dyDescent="0.25">
      <c r="A30" s="1"/>
    </row>
    <row r="31" spans="1:9" ht="21" x14ac:dyDescent="0.25">
      <c r="A31" s="897" t="s">
        <v>22</v>
      </c>
      <c r="B31" s="898"/>
      <c r="C31" s="899"/>
      <c r="D31" s="21" t="s">
        <v>15</v>
      </c>
      <c r="E31" s="156" t="s">
        <v>936</v>
      </c>
      <c r="F31" s="23" t="s">
        <v>937</v>
      </c>
    </row>
    <row r="32" spans="1:9" x14ac:dyDescent="0.25">
      <c r="A32" s="786" t="s">
        <v>36</v>
      </c>
      <c r="B32" s="787"/>
      <c r="C32" s="788"/>
      <c r="D32" s="39" t="s">
        <v>554</v>
      </c>
      <c r="E32" s="38">
        <v>79</v>
      </c>
      <c r="F32" s="38">
        <v>97</v>
      </c>
    </row>
    <row r="33" spans="1:9" x14ac:dyDescent="0.25">
      <c r="A33" s="792"/>
      <c r="B33" s="793"/>
      <c r="C33" s="794"/>
      <c r="D33" s="39" t="s">
        <v>553</v>
      </c>
      <c r="E33" s="38">
        <v>3</v>
      </c>
      <c r="F33" s="38">
        <v>2</v>
      </c>
    </row>
    <row r="34" spans="1:9" ht="20.399999999999999" x14ac:dyDescent="0.25">
      <c r="A34" s="796" t="s">
        <v>557</v>
      </c>
      <c r="B34" s="797"/>
      <c r="C34" s="798"/>
      <c r="D34" s="39" t="s">
        <v>558</v>
      </c>
      <c r="E34" s="38">
        <v>0</v>
      </c>
      <c r="F34" s="38">
        <v>0</v>
      </c>
    </row>
    <row r="35" spans="1:9" ht="34.5" customHeight="1" x14ac:dyDescent="0.25">
      <c r="A35" s="786" t="s">
        <v>37</v>
      </c>
      <c r="B35" s="787"/>
      <c r="C35" s="788"/>
      <c r="D35" s="39" t="s">
        <v>38</v>
      </c>
      <c r="E35" s="38">
        <v>21</v>
      </c>
      <c r="F35" s="38">
        <v>37</v>
      </c>
    </row>
    <row r="36" spans="1:9" ht="34.5" customHeight="1" x14ac:dyDescent="0.25">
      <c r="A36" s="789"/>
      <c r="B36" s="790"/>
      <c r="C36" s="791"/>
      <c r="D36" s="39" t="s">
        <v>39</v>
      </c>
      <c r="E36" s="38">
        <v>26</v>
      </c>
      <c r="F36" s="38">
        <v>26</v>
      </c>
    </row>
    <row r="37" spans="1:9" ht="34.5" customHeight="1" x14ac:dyDescent="0.25">
      <c r="A37" s="792"/>
      <c r="B37" s="793"/>
      <c r="C37" s="794"/>
      <c r="D37" s="39" t="s">
        <v>40</v>
      </c>
      <c r="E37" s="38">
        <v>23</v>
      </c>
      <c r="F37" s="38">
        <v>40</v>
      </c>
    </row>
    <row r="38" spans="1:9" ht="27.75" customHeight="1" x14ac:dyDescent="0.25">
      <c r="A38" s="4" t="s">
        <v>16</v>
      </c>
      <c r="E38" s="14"/>
      <c r="F38" s="14"/>
    </row>
    <row r="39" spans="1:9" ht="68.400000000000006" x14ac:dyDescent="0.25">
      <c r="A39" s="28" t="s">
        <v>17</v>
      </c>
      <c r="B39" s="860" t="s">
        <v>561</v>
      </c>
      <c r="C39" s="861"/>
      <c r="D39" s="861"/>
      <c r="E39" s="861"/>
      <c r="F39" s="862"/>
      <c r="G39" s="14"/>
      <c r="H39" s="14"/>
      <c r="I39" s="14"/>
    </row>
    <row r="40" spans="1:9" ht="21.75" customHeight="1" x14ac:dyDescent="0.25"/>
    <row r="41" spans="1:9" ht="28.5" customHeight="1" x14ac:dyDescent="0.25">
      <c r="A41" s="28" t="s">
        <v>29</v>
      </c>
      <c r="B41" s="848"/>
      <c r="C41" s="849"/>
      <c r="D41" s="849"/>
      <c r="E41" s="849"/>
      <c r="F41" s="850"/>
    </row>
  </sheetData>
  <mergeCells count="16">
    <mergeCell ref="C12:D12"/>
    <mergeCell ref="D4:F4"/>
    <mergeCell ref="D5:F5"/>
    <mergeCell ref="C8:F8"/>
    <mergeCell ref="C9:F9"/>
    <mergeCell ref="C11:D11"/>
    <mergeCell ref="C13:D13"/>
    <mergeCell ref="C14:D14"/>
    <mergeCell ref="C16:F16"/>
    <mergeCell ref="C17:F17"/>
    <mergeCell ref="A31:C31"/>
    <mergeCell ref="B39:F39"/>
    <mergeCell ref="B41:F41"/>
    <mergeCell ref="A34:C34"/>
    <mergeCell ref="A32:C33"/>
    <mergeCell ref="A35:C37"/>
  </mergeCells>
  <pageMargins left="0.7" right="0.7" top="0.75" bottom="0.75" header="0.3" footer="0.3"/>
  <pageSetup paperSize="9" scale="94"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A2:G44"/>
  <sheetViews>
    <sheetView topLeftCell="A28" zoomScale="120" zoomScaleNormal="120" workbookViewId="0">
      <selection activeCell="B44" sqref="B44:F44"/>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99" t="s">
        <v>3</v>
      </c>
      <c r="E4" s="100"/>
      <c r="F4" s="100"/>
      <c r="G4" s="101"/>
    </row>
    <row r="5" spans="1:7" ht="13.8" thickBot="1" x14ac:dyDescent="0.3">
      <c r="A5" s="61" t="s">
        <v>0</v>
      </c>
      <c r="C5" s="62">
        <v>3</v>
      </c>
      <c r="D5" s="95" t="s">
        <v>32</v>
      </c>
      <c r="E5" s="96"/>
      <c r="F5" s="96"/>
      <c r="G5" s="97"/>
    </row>
    <row r="6" spans="1:7" ht="13.8" thickBot="1" x14ac:dyDescent="0.3">
      <c r="A6" s="63" t="s">
        <v>617</v>
      </c>
      <c r="C6" s="64" t="s">
        <v>559</v>
      </c>
      <c r="D6" s="836" t="s">
        <v>618</v>
      </c>
      <c r="E6" s="836"/>
      <c r="F6" s="836"/>
      <c r="G6" s="836"/>
    </row>
    <row r="7" spans="1:7" ht="13.8" thickBot="1" x14ac:dyDescent="0.3">
      <c r="A7" s="68"/>
    </row>
    <row r="8" spans="1:7" ht="13.8" thickBot="1" x14ac:dyDescent="0.3">
      <c r="A8" s="61" t="s">
        <v>21</v>
      </c>
      <c r="C8" s="69" t="s">
        <v>64</v>
      </c>
      <c r="D8" s="98"/>
      <c r="E8" s="98"/>
      <c r="F8" s="98"/>
      <c r="G8" s="70"/>
    </row>
    <row r="9" spans="1:7" ht="13.8" thickBot="1" x14ac:dyDescent="0.3">
      <c r="A9" s="63" t="s">
        <v>42</v>
      </c>
      <c r="C9" s="838" t="s">
        <v>48</v>
      </c>
      <c r="D9" s="838"/>
      <c r="E9" s="838"/>
      <c r="F9" s="838"/>
      <c r="G9" s="838"/>
    </row>
    <row r="10" spans="1:7" ht="13.8" thickBot="1" x14ac:dyDescent="0.3">
      <c r="A10" s="63" t="s">
        <v>26</v>
      </c>
      <c r="C10" s="905" t="s">
        <v>65</v>
      </c>
      <c r="D10" s="905"/>
      <c r="E10" s="905"/>
      <c r="F10" s="905"/>
      <c r="G10" s="905"/>
    </row>
    <row r="11" spans="1:7" ht="13.8" thickBot="1" x14ac:dyDescent="0.3">
      <c r="A11" s="68"/>
    </row>
    <row r="12" spans="1:7" ht="13.8" thickBot="1" x14ac:dyDescent="0.3">
      <c r="A12" s="68"/>
      <c r="C12" s="834" t="s">
        <v>28</v>
      </c>
      <c r="D12" s="834"/>
    </row>
    <row r="13" spans="1:7" ht="13.8" thickBot="1" x14ac:dyDescent="0.3">
      <c r="A13" s="71" t="s">
        <v>2</v>
      </c>
      <c r="C13" s="828">
        <v>24.745000000000001</v>
      </c>
      <c r="D13" s="828"/>
    </row>
    <row r="14" spans="1:7" ht="13.8" thickBot="1" x14ac:dyDescent="0.3">
      <c r="A14" s="61" t="s">
        <v>20</v>
      </c>
      <c r="C14" s="828">
        <v>24.745000000000001</v>
      </c>
      <c r="D14" s="828"/>
    </row>
    <row r="15" spans="1:7" ht="13.8" thickBot="1" x14ac:dyDescent="0.3">
      <c r="A15" s="63" t="s">
        <v>1</v>
      </c>
      <c r="C15" s="828">
        <v>11.944000000000001</v>
      </c>
      <c r="D15" s="828"/>
    </row>
    <row r="16" spans="1:7" ht="13.8" thickBot="1" x14ac:dyDescent="0.3">
      <c r="A16" s="72"/>
    </row>
    <row r="17" spans="1:7" ht="13.8" thickBot="1" x14ac:dyDescent="0.3">
      <c r="A17" s="61" t="s">
        <v>18</v>
      </c>
      <c r="C17" s="838" t="s">
        <v>949</v>
      </c>
      <c r="D17" s="838"/>
      <c r="E17" s="838"/>
      <c r="F17" s="838"/>
      <c r="G17" s="838"/>
    </row>
    <row r="18" spans="1:7" ht="13.8" thickBot="1" x14ac:dyDescent="0.3">
      <c r="A18" s="63" t="s">
        <v>19</v>
      </c>
      <c r="C18" s="838" t="s">
        <v>940</v>
      </c>
      <c r="D18" s="838"/>
      <c r="E18" s="838"/>
      <c r="F18" s="838"/>
      <c r="G18" s="838"/>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x14ac:dyDescent="0.25">
      <c r="A23" s="102"/>
      <c r="B23" s="75">
        <v>610</v>
      </c>
      <c r="C23" s="75"/>
      <c r="D23" s="127" t="s">
        <v>54</v>
      </c>
      <c r="E23" s="115">
        <v>11000</v>
      </c>
      <c r="F23" s="115">
        <v>5322.52</v>
      </c>
    </row>
    <row r="24" spans="1:7" x14ac:dyDescent="0.25">
      <c r="A24" s="102"/>
      <c r="B24" s="75">
        <v>620</v>
      </c>
      <c r="C24" s="75"/>
      <c r="D24" s="127" t="s">
        <v>57</v>
      </c>
      <c r="E24" s="115">
        <v>3845</v>
      </c>
      <c r="F24" s="115">
        <v>1860.03</v>
      </c>
    </row>
    <row r="25" spans="1:7" x14ac:dyDescent="0.25">
      <c r="A25" s="102"/>
      <c r="B25" s="75">
        <v>630</v>
      </c>
      <c r="C25" s="75"/>
      <c r="D25" s="127" t="s">
        <v>55</v>
      </c>
      <c r="E25" s="115">
        <v>9500</v>
      </c>
      <c r="F25" s="115">
        <v>4418.16</v>
      </c>
    </row>
    <row r="26" spans="1:7" ht="13.8" thickBot="1" x14ac:dyDescent="0.3">
      <c r="A26" s="102"/>
      <c r="B26" s="75">
        <v>640</v>
      </c>
      <c r="C26" s="103"/>
      <c r="D26" s="127" t="s">
        <v>66</v>
      </c>
      <c r="E26" s="115">
        <v>400</v>
      </c>
      <c r="F26" s="115">
        <v>344.21</v>
      </c>
    </row>
    <row r="27" spans="1:7" ht="13.8" thickBot="1" x14ac:dyDescent="0.3">
      <c r="A27" s="76" t="s">
        <v>11</v>
      </c>
      <c r="B27" s="77"/>
      <c r="C27" s="77"/>
      <c r="D27" s="77"/>
      <c r="E27" s="116">
        <f>SUM(E23:E26)</f>
        <v>24745</v>
      </c>
      <c r="F27" s="116">
        <f>SUM(F23:F26)</f>
        <v>11944.919999999998</v>
      </c>
    </row>
    <row r="28" spans="1:7" x14ac:dyDescent="0.25">
      <c r="A28" s="512"/>
      <c r="B28" s="312"/>
      <c r="C28" s="312"/>
      <c r="D28" s="312"/>
      <c r="E28" s="513"/>
      <c r="F28" s="514"/>
    </row>
    <row r="29" spans="1:7" ht="13.8" thickBot="1" x14ac:dyDescent="0.3">
      <c r="A29" s="104"/>
      <c r="B29" s="105"/>
      <c r="C29" s="105"/>
      <c r="D29" s="105"/>
      <c r="E29" s="515"/>
      <c r="F29" s="516"/>
    </row>
    <row r="30" spans="1:7" ht="13.8" thickBot="1" x14ac:dyDescent="0.3">
      <c r="A30" s="104" t="s">
        <v>224</v>
      </c>
      <c r="B30" s="105"/>
      <c r="C30" s="105"/>
      <c r="D30" s="105"/>
      <c r="E30" s="120">
        <f>E29+E28</f>
        <v>0</v>
      </c>
      <c r="F30" s="120">
        <f>F29+F28</f>
        <v>0</v>
      </c>
    </row>
    <row r="31" spans="1:7" ht="13.8" thickBot="1" x14ac:dyDescent="0.3">
      <c r="A31" s="79" t="s">
        <v>13</v>
      </c>
      <c r="B31" s="77" t="s">
        <v>67</v>
      </c>
      <c r="C31" s="77" t="s">
        <v>67</v>
      </c>
      <c r="D31" s="77" t="s">
        <v>67</v>
      </c>
      <c r="E31" s="119">
        <f>E30+E27</f>
        <v>24745</v>
      </c>
      <c r="F31" s="119">
        <f>F30+F27</f>
        <v>11944.919999999998</v>
      </c>
    </row>
    <row r="32" spans="1:7" x14ac:dyDescent="0.25">
      <c r="F32" s="106"/>
    </row>
    <row r="35" spans="1:7" ht="15.6" x14ac:dyDescent="0.3">
      <c r="A35" s="56" t="s">
        <v>14</v>
      </c>
      <c r="B35" s="57"/>
      <c r="C35" s="57"/>
      <c r="D35" s="57"/>
      <c r="E35" s="57"/>
      <c r="F35" s="57"/>
      <c r="G35" s="57"/>
    </row>
    <row r="36" spans="1:7" x14ac:dyDescent="0.25">
      <c r="A36" s="80"/>
    </row>
    <row r="37" spans="1:7" ht="21" x14ac:dyDescent="0.25">
      <c r="A37" s="872" t="s">
        <v>22</v>
      </c>
      <c r="B37" s="872"/>
      <c r="C37" s="872"/>
      <c r="D37" s="153" t="s">
        <v>15</v>
      </c>
      <c r="E37" s="156" t="s">
        <v>936</v>
      </c>
      <c r="F37" s="23" t="s">
        <v>937</v>
      </c>
    </row>
    <row r="38" spans="1:7" ht="22.5" customHeight="1" x14ac:dyDescent="0.25">
      <c r="A38" s="888" t="s">
        <v>84</v>
      </c>
      <c r="B38" s="889"/>
      <c r="C38" s="890"/>
      <c r="D38" s="93" t="s">
        <v>85</v>
      </c>
      <c r="E38" s="83" t="s">
        <v>33</v>
      </c>
      <c r="F38" s="83" t="s">
        <v>33</v>
      </c>
    </row>
    <row r="39" spans="1:7" ht="22.5" customHeight="1" x14ac:dyDescent="0.25">
      <c r="A39" s="891"/>
      <c r="B39" s="892"/>
      <c r="C39" s="893"/>
      <c r="D39" s="93" t="s">
        <v>86</v>
      </c>
      <c r="E39" s="83" t="s">
        <v>33</v>
      </c>
      <c r="F39" s="83" t="s">
        <v>33</v>
      </c>
    </row>
    <row r="40" spans="1:7" ht="35.25" customHeight="1" x14ac:dyDescent="0.25">
      <c r="A40" s="894"/>
      <c r="B40" s="895"/>
      <c r="C40" s="896"/>
      <c r="D40" s="93" t="s">
        <v>87</v>
      </c>
      <c r="E40" s="83" t="s">
        <v>33</v>
      </c>
      <c r="F40" s="83" t="s">
        <v>33</v>
      </c>
    </row>
    <row r="41" spans="1:7" ht="27.75" customHeight="1" x14ac:dyDescent="0.25">
      <c r="A41" s="85" t="s">
        <v>16</v>
      </c>
      <c r="E41" s="84"/>
      <c r="F41" s="84"/>
      <c r="G41" s="84"/>
    </row>
    <row r="42" spans="1:7" ht="94.5" customHeight="1" x14ac:dyDescent="0.25">
      <c r="A42" s="86" t="s">
        <v>17</v>
      </c>
      <c r="B42" s="870" t="s">
        <v>893</v>
      </c>
      <c r="C42" s="870"/>
      <c r="D42" s="870"/>
      <c r="E42" s="870"/>
      <c r="F42" s="870"/>
    </row>
    <row r="43" spans="1:7" ht="21.75" customHeight="1" x14ac:dyDescent="0.25"/>
    <row r="44" spans="1:7" ht="51" customHeight="1" x14ac:dyDescent="0.25">
      <c r="A44" s="86" t="s">
        <v>29</v>
      </c>
      <c r="B44" s="904" t="s">
        <v>952</v>
      </c>
      <c r="C44" s="904"/>
      <c r="D44" s="904"/>
      <c r="E44" s="904"/>
      <c r="F44" s="904"/>
    </row>
  </sheetData>
  <sheetProtection selectLockedCells="1" selectUnlockedCells="1"/>
  <mergeCells count="13">
    <mergeCell ref="C14:D14"/>
    <mergeCell ref="D6:G6"/>
    <mergeCell ref="C9:G9"/>
    <mergeCell ref="C10:G10"/>
    <mergeCell ref="C12:D12"/>
    <mergeCell ref="C13:D13"/>
    <mergeCell ref="B44:F44"/>
    <mergeCell ref="C15:D15"/>
    <mergeCell ref="C17:G17"/>
    <mergeCell ref="C18:G18"/>
    <mergeCell ref="A37:C37"/>
    <mergeCell ref="A38:C40"/>
    <mergeCell ref="B42:F42"/>
  </mergeCells>
  <pageMargins left="0.7" right="0.7" top="0.75" bottom="0.75" header="0.3" footer="0.3"/>
  <pageSetup paperSize="9" scale="76" firstPageNumber="0" fitToHeight="0" orientation="portrait"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2D050"/>
    <pageSetUpPr fitToPage="1"/>
  </sheetPr>
  <dimension ref="A2:G42"/>
  <sheetViews>
    <sheetView topLeftCell="B1" workbookViewId="0">
      <selection activeCell="B40" sqref="B40:F40"/>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4</v>
      </c>
      <c r="D5" s="95" t="s">
        <v>90</v>
      </c>
      <c r="E5" s="96"/>
      <c r="F5" s="96"/>
      <c r="G5" s="97"/>
    </row>
    <row r="6" spans="1:7" ht="13.8" thickBot="1" x14ac:dyDescent="0.3">
      <c r="A6" s="63" t="s">
        <v>617</v>
      </c>
      <c r="C6" s="64" t="s">
        <v>91</v>
      </c>
      <c r="D6" s="123" t="s">
        <v>92</v>
      </c>
      <c r="E6" s="124"/>
      <c r="F6" s="124"/>
      <c r="G6" s="125"/>
    </row>
    <row r="7" spans="1:7" ht="13.8" thickBot="1" x14ac:dyDescent="0.3">
      <c r="A7" s="68"/>
    </row>
    <row r="8" spans="1:7" ht="13.8" thickBot="1" x14ac:dyDescent="0.3">
      <c r="A8" s="61" t="s">
        <v>21</v>
      </c>
      <c r="C8" s="69" t="s">
        <v>64</v>
      </c>
      <c r="D8" s="98"/>
      <c r="E8" s="98"/>
      <c r="F8" s="98"/>
      <c r="G8" s="70"/>
    </row>
    <row r="9" spans="1:7" ht="13.8" thickBot="1" x14ac:dyDescent="0.3">
      <c r="A9" s="63" t="s">
        <v>42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20.21</v>
      </c>
      <c r="D13" s="828"/>
    </row>
    <row r="14" spans="1:7" ht="13.8" thickBot="1" x14ac:dyDescent="0.3">
      <c r="A14" s="61" t="s">
        <v>20</v>
      </c>
      <c r="C14" s="828">
        <v>20.21</v>
      </c>
      <c r="D14" s="828"/>
    </row>
    <row r="15" spans="1:7" ht="13.8" thickBot="1" x14ac:dyDescent="0.3">
      <c r="A15" s="63" t="s">
        <v>1</v>
      </c>
      <c r="C15" s="828">
        <v>10.097</v>
      </c>
      <c r="D15" s="828"/>
    </row>
    <row r="16" spans="1:7" ht="13.8" thickBot="1" x14ac:dyDescent="0.3">
      <c r="A16" s="72"/>
    </row>
    <row r="17" spans="1:7" ht="13.8" thickBot="1" x14ac:dyDescent="0.3">
      <c r="A17" s="61" t="s">
        <v>18</v>
      </c>
      <c r="C17" s="838" t="s">
        <v>947</v>
      </c>
      <c r="D17" s="838"/>
      <c r="E17" s="838"/>
      <c r="F17" s="838"/>
      <c r="G17" s="838"/>
    </row>
    <row r="18" spans="1:7" ht="13.8" thickBot="1" x14ac:dyDescent="0.3">
      <c r="A18" s="63" t="s">
        <v>19</v>
      </c>
      <c r="C18" s="838" t="s">
        <v>940</v>
      </c>
      <c r="D18" s="838"/>
      <c r="E18" s="838"/>
      <c r="F18" s="838"/>
      <c r="G18" s="838"/>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x14ac:dyDescent="0.25">
      <c r="A23" s="74"/>
      <c r="B23" s="126">
        <v>610</v>
      </c>
      <c r="C23" s="127"/>
      <c r="D23" s="127" t="s">
        <v>54</v>
      </c>
      <c r="E23" s="132">
        <v>14100</v>
      </c>
      <c r="F23" s="132">
        <v>6250.01</v>
      </c>
    </row>
    <row r="24" spans="1:7" x14ac:dyDescent="0.25">
      <c r="A24" s="74"/>
      <c r="B24" s="126">
        <v>620</v>
      </c>
      <c r="C24" s="127"/>
      <c r="D24" s="127" t="s">
        <v>57</v>
      </c>
      <c r="E24" s="132">
        <v>5210</v>
      </c>
      <c r="F24" s="132">
        <v>2323.5700000000002</v>
      </c>
    </row>
    <row r="25" spans="1:7" x14ac:dyDescent="0.25">
      <c r="A25" s="74"/>
      <c r="B25" s="126">
        <v>630</v>
      </c>
      <c r="C25" s="127"/>
      <c r="D25" s="127" t="s">
        <v>55</v>
      </c>
      <c r="E25" s="132">
        <v>800</v>
      </c>
      <c r="F25" s="132">
        <v>1044.5899999999999</v>
      </c>
    </row>
    <row r="26" spans="1:7" ht="13.8" thickBot="1" x14ac:dyDescent="0.3">
      <c r="A26" s="75"/>
      <c r="B26" s="129">
        <v>640</v>
      </c>
      <c r="C26" s="128"/>
      <c r="D26" s="127" t="s">
        <v>66</v>
      </c>
      <c r="E26" s="133">
        <v>100</v>
      </c>
      <c r="F26" s="133">
        <v>478.96</v>
      </c>
    </row>
    <row r="27" spans="1:7" ht="13.8" thickBot="1" x14ac:dyDescent="0.3">
      <c r="A27" s="76" t="s">
        <v>11</v>
      </c>
      <c r="B27" s="77"/>
      <c r="C27" s="77"/>
      <c r="D27" s="77"/>
      <c r="E27" s="116">
        <f>SUM(E23:E26)</f>
        <v>20210</v>
      </c>
      <c r="F27" s="116">
        <f>SUM(F23:F26)</f>
        <v>10097.129999999999</v>
      </c>
    </row>
    <row r="28" spans="1:7" ht="13.8" thickBot="1" x14ac:dyDescent="0.3">
      <c r="A28" s="136" t="s">
        <v>12</v>
      </c>
      <c r="B28" s="137">
        <v>0</v>
      </c>
      <c r="C28" s="137"/>
      <c r="D28" s="137"/>
      <c r="E28" s="138">
        <v>0</v>
      </c>
      <c r="F28" s="139">
        <v>0</v>
      </c>
    </row>
    <row r="29" spans="1:7" ht="13.8" thickBot="1" x14ac:dyDescent="0.3">
      <c r="A29" s="140" t="s">
        <v>13</v>
      </c>
      <c r="B29" s="141" t="s">
        <v>67</v>
      </c>
      <c r="C29" s="141" t="s">
        <v>67</v>
      </c>
      <c r="D29" s="141" t="s">
        <v>67</v>
      </c>
      <c r="E29" s="142">
        <f>E28+E27</f>
        <v>20210</v>
      </c>
      <c r="F29" s="143">
        <f>F28+F27</f>
        <v>10097.129999999999</v>
      </c>
    </row>
    <row r="33" spans="1:7" ht="15.6" x14ac:dyDescent="0.3">
      <c r="A33" s="56" t="s">
        <v>14</v>
      </c>
      <c r="B33" s="57"/>
      <c r="C33" s="57"/>
      <c r="D33" s="57"/>
      <c r="E33" s="57"/>
      <c r="F33" s="57"/>
      <c r="G33" s="57"/>
    </row>
    <row r="34" spans="1:7" x14ac:dyDescent="0.25">
      <c r="A34" s="80"/>
    </row>
    <row r="35" spans="1:7" ht="20.399999999999999" x14ac:dyDescent="0.25">
      <c r="A35" s="909" t="s">
        <v>22</v>
      </c>
      <c r="B35" s="910"/>
      <c r="C35" s="911"/>
      <c r="D35" s="154" t="s">
        <v>15</v>
      </c>
      <c r="E35" s="517" t="s">
        <v>936</v>
      </c>
      <c r="F35" s="517" t="s">
        <v>937</v>
      </c>
    </row>
    <row r="36" spans="1:7" ht="71.25" customHeight="1" x14ac:dyDescent="0.25">
      <c r="A36" s="912" t="s">
        <v>762</v>
      </c>
      <c r="B36" s="912"/>
      <c r="C36" s="912"/>
      <c r="D36" s="631" t="s">
        <v>93</v>
      </c>
      <c r="E36" s="186">
        <v>490</v>
      </c>
      <c r="F36" s="185">
        <v>262</v>
      </c>
    </row>
    <row r="37" spans="1:7" ht="36" customHeight="1" x14ac:dyDescent="0.25">
      <c r="A37" s="912"/>
      <c r="B37" s="912"/>
      <c r="C37" s="912"/>
      <c r="D37" s="631" t="s">
        <v>94</v>
      </c>
      <c r="E37" s="186">
        <v>180</v>
      </c>
      <c r="F37" s="185">
        <v>85</v>
      </c>
    </row>
    <row r="38" spans="1:7" ht="41.4" x14ac:dyDescent="0.25">
      <c r="A38" s="912"/>
      <c r="B38" s="912"/>
      <c r="C38" s="912"/>
      <c r="D38" s="631" t="s">
        <v>763</v>
      </c>
      <c r="E38" s="152" t="s">
        <v>33</v>
      </c>
      <c r="F38" s="152" t="s">
        <v>33</v>
      </c>
      <c r="G38" s="84"/>
    </row>
    <row r="39" spans="1:7" x14ac:dyDescent="0.25">
      <c r="A39" s="85" t="s">
        <v>16</v>
      </c>
    </row>
    <row r="40" spans="1:7" ht="93.75" customHeight="1" x14ac:dyDescent="0.25">
      <c r="A40" s="86" t="s">
        <v>17</v>
      </c>
      <c r="B40" s="870" t="s">
        <v>892</v>
      </c>
      <c r="C40" s="870"/>
      <c r="D40" s="870"/>
      <c r="E40" s="870"/>
      <c r="F40" s="870"/>
    </row>
    <row r="42" spans="1:7" ht="48" customHeight="1" x14ac:dyDescent="0.25">
      <c r="A42" s="86" t="s">
        <v>29</v>
      </c>
      <c r="B42" s="870"/>
      <c r="C42" s="870"/>
      <c r="D42" s="870"/>
      <c r="E42" s="870"/>
      <c r="F42" s="870"/>
    </row>
  </sheetData>
  <sheetProtection selectLockedCells="1" selectUnlockedCells="1"/>
  <mergeCells count="13">
    <mergeCell ref="C15:D15"/>
    <mergeCell ref="C17:G17"/>
    <mergeCell ref="C18:G18"/>
    <mergeCell ref="B40:F40"/>
    <mergeCell ref="B42:F42"/>
    <mergeCell ref="A35:C35"/>
    <mergeCell ref="A36:C38"/>
    <mergeCell ref="D4:G4"/>
    <mergeCell ref="C10:G10"/>
    <mergeCell ref="C12:D12"/>
    <mergeCell ref="C13:D13"/>
    <mergeCell ref="C14:D14"/>
    <mergeCell ref="C9:G9"/>
  </mergeCells>
  <pageMargins left="0.7" right="0.7" top="0.75" bottom="0.75" header="0.3" footer="0.3"/>
  <pageSetup paperSize="9" scale="76" firstPageNumber="0" fitToHeight="0" orientation="portrait"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pageSetUpPr fitToPage="1"/>
  </sheetPr>
  <dimension ref="A2:G41"/>
  <sheetViews>
    <sheetView workbookViewId="0">
      <selection activeCell="B42" sqref="B42"/>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4</v>
      </c>
      <c r="D5" s="835" t="s">
        <v>90</v>
      </c>
      <c r="E5" s="835"/>
      <c r="F5" s="835"/>
      <c r="G5" s="835"/>
    </row>
    <row r="6" spans="1:7" ht="13.8" thickBot="1" x14ac:dyDescent="0.3">
      <c r="A6" s="63" t="s">
        <v>617</v>
      </c>
      <c r="C6" s="64" t="s">
        <v>95</v>
      </c>
      <c r="D6" s="836" t="s">
        <v>96</v>
      </c>
      <c r="E6" s="836"/>
      <c r="F6" s="836"/>
      <c r="G6" s="836"/>
    </row>
    <row r="7" spans="1:7" ht="13.8" thickBot="1" x14ac:dyDescent="0.3">
      <c r="A7" s="68"/>
    </row>
    <row r="8" spans="1:7" ht="13.8" thickBot="1" x14ac:dyDescent="0.3">
      <c r="A8" s="61" t="s">
        <v>21</v>
      </c>
      <c r="C8" s="69" t="s">
        <v>64</v>
      </c>
      <c r="D8" s="98"/>
      <c r="E8" s="98"/>
      <c r="F8" s="98"/>
      <c r="G8" s="70"/>
    </row>
    <row r="9" spans="1:7" ht="13.8" thickBot="1" x14ac:dyDescent="0.3">
      <c r="A9" s="63" t="s">
        <v>42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0</v>
      </c>
      <c r="D13" s="828"/>
    </row>
    <row r="14" spans="1:7" ht="13.8" thickBot="1" x14ac:dyDescent="0.3">
      <c r="A14" s="61" t="s">
        <v>20</v>
      </c>
      <c r="C14" s="828">
        <v>0</v>
      </c>
      <c r="D14" s="828"/>
    </row>
    <row r="15" spans="1:7" ht="13.8" thickBot="1" x14ac:dyDescent="0.3">
      <c r="A15" s="63" t="s">
        <v>1</v>
      </c>
      <c r="C15" s="828">
        <v>0</v>
      </c>
      <c r="D15" s="828"/>
    </row>
    <row r="16" spans="1:7" ht="13.8" thickBot="1" x14ac:dyDescent="0.3">
      <c r="A16" s="72"/>
    </row>
    <row r="17" spans="1:7" ht="13.8" thickBot="1" x14ac:dyDescent="0.3">
      <c r="A17" s="61" t="s">
        <v>18</v>
      </c>
      <c r="C17" s="838" t="s">
        <v>949</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x14ac:dyDescent="0.25">
      <c r="A23" s="102"/>
      <c r="B23" s="75"/>
      <c r="C23" s="75"/>
      <c r="D23" s="75"/>
      <c r="E23" s="75"/>
      <c r="F23" s="75"/>
    </row>
    <row r="24" spans="1:7" x14ac:dyDescent="0.25">
      <c r="A24" s="102"/>
      <c r="B24" s="75"/>
      <c r="C24" s="75"/>
      <c r="D24" s="75"/>
      <c r="E24" s="87"/>
      <c r="F24" s="75"/>
    </row>
    <row r="25" spans="1:7" ht="13.8" thickBot="1" x14ac:dyDescent="0.3">
      <c r="A25" s="102"/>
      <c r="B25" s="75"/>
      <c r="C25" s="75"/>
      <c r="D25" s="75"/>
      <c r="E25" s="75"/>
      <c r="F25" s="75"/>
    </row>
    <row r="26" spans="1:7" ht="13.8" thickBot="1" x14ac:dyDescent="0.3">
      <c r="A26" s="76" t="s">
        <v>11</v>
      </c>
      <c r="B26" s="77"/>
      <c r="C26" s="77"/>
      <c r="D26" s="77"/>
      <c r="E26" s="88"/>
      <c r="F26" s="78"/>
    </row>
    <row r="27" spans="1:7" ht="13.8" thickBot="1" x14ac:dyDescent="0.3">
      <c r="A27" s="104" t="s">
        <v>12</v>
      </c>
      <c r="B27" s="105"/>
      <c r="C27" s="105"/>
      <c r="D27" s="105"/>
      <c r="E27" s="105"/>
      <c r="F27" s="144"/>
    </row>
    <row r="28" spans="1:7" ht="13.8" thickBot="1" x14ac:dyDescent="0.3">
      <c r="A28" s="79" t="s">
        <v>13</v>
      </c>
      <c r="B28" s="77"/>
      <c r="C28" s="77"/>
      <c r="D28" s="77"/>
      <c r="E28" s="88"/>
      <c r="F28" s="78"/>
    </row>
    <row r="32" spans="1:7" ht="15.6" x14ac:dyDescent="0.3">
      <c r="A32" s="56" t="s">
        <v>14</v>
      </c>
      <c r="B32" s="57"/>
      <c r="C32" s="57"/>
      <c r="D32" s="57"/>
      <c r="E32" s="57"/>
      <c r="F32" s="57"/>
      <c r="G32" s="57"/>
    </row>
    <row r="33" spans="1:7" x14ac:dyDescent="0.25">
      <c r="A33" s="80"/>
    </row>
    <row r="34" spans="1:7" ht="21" x14ac:dyDescent="0.25">
      <c r="A34" s="872" t="s">
        <v>22</v>
      </c>
      <c r="B34" s="872"/>
      <c r="C34" s="872"/>
      <c r="D34" s="153" t="s">
        <v>15</v>
      </c>
      <c r="E34" s="156" t="s">
        <v>936</v>
      </c>
      <c r="F34" s="23" t="s">
        <v>937</v>
      </c>
    </row>
    <row r="35" spans="1:7" ht="32.85" customHeight="1" x14ac:dyDescent="0.25">
      <c r="A35" s="888" t="s">
        <v>97</v>
      </c>
      <c r="B35" s="889"/>
      <c r="C35" s="890"/>
      <c r="D35" s="107" t="s">
        <v>98</v>
      </c>
      <c r="E35" s="83">
        <v>6300</v>
      </c>
      <c r="F35" s="83">
        <v>3050</v>
      </c>
    </row>
    <row r="36" spans="1:7" ht="31.2" x14ac:dyDescent="0.25">
      <c r="A36" s="894"/>
      <c r="B36" s="895"/>
      <c r="C36" s="896"/>
      <c r="D36" s="93" t="s">
        <v>99</v>
      </c>
      <c r="E36" s="145">
        <v>4000</v>
      </c>
      <c r="F36" s="83">
        <v>1975</v>
      </c>
    </row>
    <row r="37" spans="1:7" x14ac:dyDescent="0.25">
      <c r="E37" s="84"/>
      <c r="F37" s="84"/>
      <c r="G37" s="84"/>
    </row>
    <row r="38" spans="1:7" x14ac:dyDescent="0.25">
      <c r="A38" s="85" t="s">
        <v>16</v>
      </c>
    </row>
    <row r="39" spans="1:7" ht="60" customHeight="1" x14ac:dyDescent="0.25">
      <c r="A39" s="86" t="s">
        <v>17</v>
      </c>
      <c r="B39" s="870" t="s">
        <v>842</v>
      </c>
      <c r="C39" s="870"/>
      <c r="D39" s="870"/>
      <c r="E39" s="870"/>
      <c r="F39" s="870"/>
    </row>
    <row r="41" spans="1:7" ht="71.25" customHeight="1" x14ac:dyDescent="0.25">
      <c r="A41" s="86" t="s">
        <v>29</v>
      </c>
      <c r="B41" s="870" t="s">
        <v>951</v>
      </c>
      <c r="C41" s="870"/>
      <c r="D41" s="870"/>
      <c r="E41" s="870"/>
      <c r="F41" s="870"/>
    </row>
  </sheetData>
  <sheetProtection selectLockedCells="1" selectUnlockedCells="1"/>
  <mergeCells count="14">
    <mergeCell ref="C12:D12"/>
    <mergeCell ref="B39:F39"/>
    <mergeCell ref="B41:F41"/>
    <mergeCell ref="C13:D13"/>
    <mergeCell ref="C14:D14"/>
    <mergeCell ref="C15:D15"/>
    <mergeCell ref="C17:G17"/>
    <mergeCell ref="A34:C34"/>
    <mergeCell ref="A35:C36"/>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92D050"/>
    <pageSetUpPr fitToPage="1"/>
  </sheetPr>
  <dimension ref="A2:G42"/>
  <sheetViews>
    <sheetView topLeftCell="B1" workbookViewId="0">
      <selection activeCell="B41" sqref="B41"/>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99" t="s">
        <v>3</v>
      </c>
      <c r="E4" s="100"/>
      <c r="F4" s="100"/>
      <c r="G4" s="101"/>
    </row>
    <row r="5" spans="1:7" ht="13.8" thickBot="1" x14ac:dyDescent="0.3">
      <c r="A5" s="61" t="s">
        <v>0</v>
      </c>
      <c r="C5" s="62">
        <v>4</v>
      </c>
      <c r="D5" s="835" t="s">
        <v>90</v>
      </c>
      <c r="E5" s="835"/>
      <c r="F5" s="835"/>
      <c r="G5" s="835"/>
    </row>
    <row r="6" spans="1:7" ht="13.8" thickBot="1" x14ac:dyDescent="0.3">
      <c r="A6" s="63" t="s">
        <v>617</v>
      </c>
      <c r="C6" s="64" t="s">
        <v>100</v>
      </c>
      <c r="D6" s="836" t="s">
        <v>101</v>
      </c>
      <c r="E6" s="836"/>
      <c r="F6" s="836"/>
      <c r="G6" s="836"/>
    </row>
    <row r="7" spans="1:7" ht="13.8" thickBot="1" x14ac:dyDescent="0.3">
      <c r="A7" s="68"/>
    </row>
    <row r="8" spans="1:7" ht="13.8" thickBot="1" x14ac:dyDescent="0.3">
      <c r="A8" s="61" t="s">
        <v>21</v>
      </c>
      <c r="C8" s="69" t="s">
        <v>64</v>
      </c>
      <c r="D8" s="98"/>
      <c r="E8" s="98"/>
      <c r="F8" s="98"/>
      <c r="G8" s="70"/>
    </row>
    <row r="9" spans="1:7" ht="13.8" thickBot="1" x14ac:dyDescent="0.3">
      <c r="A9" s="63" t="s">
        <v>102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99" t="s">
        <v>28</v>
      </c>
      <c r="D12" s="146"/>
    </row>
    <row r="13" spans="1:7" ht="13.8" thickBot="1" x14ac:dyDescent="0.3">
      <c r="A13" s="71" t="s">
        <v>2</v>
      </c>
      <c r="C13" s="828">
        <v>14.53</v>
      </c>
      <c r="D13" s="828"/>
    </row>
    <row r="14" spans="1:7" ht="13.8" thickBot="1" x14ac:dyDescent="0.3">
      <c r="A14" s="61" t="s">
        <v>20</v>
      </c>
      <c r="C14" s="828">
        <v>14.53</v>
      </c>
      <c r="D14" s="828"/>
    </row>
    <row r="15" spans="1:7" ht="13.8" thickBot="1" x14ac:dyDescent="0.3">
      <c r="A15" s="63" t="s">
        <v>1</v>
      </c>
      <c r="C15" s="828">
        <v>5.0439999999999996</v>
      </c>
      <c r="D15" s="828"/>
    </row>
    <row r="16" spans="1:7" ht="13.8" thickBot="1" x14ac:dyDescent="0.3">
      <c r="A16" s="72"/>
    </row>
    <row r="17" spans="1:7" ht="13.8" thickBot="1" x14ac:dyDescent="0.3">
      <c r="A17" s="61" t="s">
        <v>18</v>
      </c>
      <c r="C17" s="838" t="s">
        <v>949</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x14ac:dyDescent="0.25">
      <c r="A23" s="102"/>
      <c r="B23" s="75">
        <v>610</v>
      </c>
      <c r="C23" s="75"/>
      <c r="D23" s="75" t="s">
        <v>54</v>
      </c>
      <c r="E23" s="115">
        <v>10080</v>
      </c>
      <c r="F23" s="115">
        <v>3166.43</v>
      </c>
    </row>
    <row r="24" spans="1:7" x14ac:dyDescent="0.25">
      <c r="A24" s="102"/>
      <c r="B24" s="75">
        <v>620</v>
      </c>
      <c r="C24" s="75"/>
      <c r="D24" s="75" t="s">
        <v>57</v>
      </c>
      <c r="E24" s="115">
        <v>3750</v>
      </c>
      <c r="F24" s="115">
        <v>1178.42</v>
      </c>
    </row>
    <row r="25" spans="1:7" x14ac:dyDescent="0.25">
      <c r="A25" s="102"/>
      <c r="B25" s="75">
        <v>630</v>
      </c>
      <c r="C25" s="75"/>
      <c r="D25" s="75" t="s">
        <v>55</v>
      </c>
      <c r="E25" s="115">
        <v>600</v>
      </c>
      <c r="F25" s="115">
        <v>91.67</v>
      </c>
    </row>
    <row r="26" spans="1:7" ht="13.8" thickBot="1" x14ac:dyDescent="0.3">
      <c r="A26" s="102"/>
      <c r="B26" s="75">
        <v>640</v>
      </c>
      <c r="C26" s="75"/>
      <c r="D26" s="75" t="s">
        <v>56</v>
      </c>
      <c r="E26" s="115">
        <v>100</v>
      </c>
      <c r="F26" s="115">
        <v>607.6</v>
      </c>
    </row>
    <row r="27" spans="1:7" ht="13.8" thickBot="1" x14ac:dyDescent="0.3">
      <c r="A27" s="76" t="s">
        <v>11</v>
      </c>
      <c r="B27" s="77"/>
      <c r="C27" s="77"/>
      <c r="D27" s="77"/>
      <c r="E27" s="147">
        <f>SUM(E23:E26)</f>
        <v>14530</v>
      </c>
      <c r="F27" s="147">
        <f>SUM(F23:F26)</f>
        <v>5044.1200000000008</v>
      </c>
    </row>
    <row r="28" spans="1:7" ht="13.8" thickBot="1" x14ac:dyDescent="0.3">
      <c r="A28" s="104" t="s">
        <v>12</v>
      </c>
      <c r="B28" s="105"/>
      <c r="C28" s="105"/>
      <c r="D28" s="105"/>
      <c r="E28" s="148"/>
      <c r="F28" s="149"/>
    </row>
    <row r="29" spans="1:7" ht="13.8" thickBot="1" x14ac:dyDescent="0.3">
      <c r="A29" s="79" t="s">
        <v>13</v>
      </c>
      <c r="B29" s="77" t="s">
        <v>67</v>
      </c>
      <c r="C29" s="77" t="s">
        <v>67</v>
      </c>
      <c r="D29" s="77" t="s">
        <v>67</v>
      </c>
      <c r="E29" s="119">
        <f>E27+E28</f>
        <v>14530</v>
      </c>
      <c r="F29" s="119">
        <f>F27+F28</f>
        <v>5044.1200000000008</v>
      </c>
    </row>
    <row r="33" spans="1:7" ht="15.6" x14ac:dyDescent="0.3">
      <c r="A33" s="56" t="s">
        <v>14</v>
      </c>
      <c r="B33" s="57"/>
      <c r="C33" s="57"/>
      <c r="D33" s="57"/>
      <c r="E33" s="57"/>
      <c r="F33" s="57"/>
      <c r="G33" s="57"/>
    </row>
    <row r="34" spans="1:7" x14ac:dyDescent="0.25">
      <c r="A34" s="80"/>
    </row>
    <row r="35" spans="1:7" ht="21" x14ac:dyDescent="0.25">
      <c r="A35" s="913" t="s">
        <v>22</v>
      </c>
      <c r="B35" s="913"/>
      <c r="C35" s="913"/>
      <c r="D35" s="154" t="s">
        <v>15</v>
      </c>
      <c r="E35" s="156" t="s">
        <v>936</v>
      </c>
      <c r="F35" s="23" t="s">
        <v>937</v>
      </c>
    </row>
    <row r="36" spans="1:7" ht="43.2" customHeight="1" x14ac:dyDescent="0.25">
      <c r="A36" s="867" t="s">
        <v>103</v>
      </c>
      <c r="B36" s="867"/>
      <c r="C36" s="867"/>
      <c r="D36" s="151" t="s">
        <v>372</v>
      </c>
      <c r="E36" s="152" t="s">
        <v>33</v>
      </c>
      <c r="F36" s="152" t="s">
        <v>33</v>
      </c>
    </row>
    <row r="37" spans="1:7" ht="43.2" customHeight="1" x14ac:dyDescent="0.25">
      <c r="A37" s="867"/>
      <c r="B37" s="867"/>
      <c r="C37" s="867"/>
      <c r="D37" s="151" t="s">
        <v>104</v>
      </c>
      <c r="E37" s="152">
        <v>850</v>
      </c>
      <c r="F37" s="152">
        <v>475</v>
      </c>
    </row>
    <row r="38" spans="1:7" x14ac:dyDescent="0.25">
      <c r="E38" s="84"/>
      <c r="F38" s="84"/>
      <c r="G38" s="84"/>
    </row>
    <row r="39" spans="1:7" x14ac:dyDescent="0.25">
      <c r="A39" s="85" t="s">
        <v>16</v>
      </c>
    </row>
    <row r="40" spans="1:7" ht="107.25" customHeight="1" x14ac:dyDescent="0.25">
      <c r="A40" s="86" t="s">
        <v>17</v>
      </c>
      <c r="B40" s="870" t="s">
        <v>950</v>
      </c>
      <c r="C40" s="870"/>
      <c r="D40" s="870"/>
      <c r="E40" s="870"/>
      <c r="F40" s="870"/>
    </row>
    <row r="42" spans="1:7" ht="22.8" x14ac:dyDescent="0.25">
      <c r="A42" s="86" t="s">
        <v>29</v>
      </c>
      <c r="B42" s="871"/>
      <c r="C42" s="871"/>
      <c r="D42" s="871"/>
      <c r="E42" s="871"/>
      <c r="F42" s="871"/>
    </row>
  </sheetData>
  <sheetProtection selectLockedCells="1" selectUnlockedCells="1"/>
  <mergeCells count="12">
    <mergeCell ref="B40:F40"/>
    <mergeCell ref="B42:F42"/>
    <mergeCell ref="C14:D14"/>
    <mergeCell ref="C15:D15"/>
    <mergeCell ref="C17:G17"/>
    <mergeCell ref="A35:C35"/>
    <mergeCell ref="A36:C37"/>
    <mergeCell ref="D5:G5"/>
    <mergeCell ref="D6:G6"/>
    <mergeCell ref="C9:G9"/>
    <mergeCell ref="C10:G10"/>
    <mergeCell ref="C13:D13"/>
  </mergeCells>
  <pageMargins left="0.7" right="0.7" top="0.75" bottom="0.75" header="0.3" footer="0.3"/>
  <pageSetup paperSize="9" scale="76" firstPageNumber="0" fitToHeight="0" orientation="portrait"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pageSetUpPr fitToPage="1"/>
  </sheetPr>
  <dimension ref="A1:H39"/>
  <sheetViews>
    <sheetView showGridLines="0" topLeftCell="A7" workbookViewId="0">
      <selection activeCell="B38" sqref="B38"/>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4</v>
      </c>
      <c r="D4" s="42" t="s">
        <v>90</v>
      </c>
      <c r="E4" s="43"/>
      <c r="F4" s="44"/>
    </row>
    <row r="5" spans="1:8" ht="13.8" thickBot="1" x14ac:dyDescent="0.3">
      <c r="A5" s="63" t="s">
        <v>617</v>
      </c>
      <c r="C5" s="36" t="s">
        <v>234</v>
      </c>
      <c r="D5" s="30" t="s">
        <v>188</v>
      </c>
      <c r="E5" s="31"/>
      <c r="F5" s="32"/>
    </row>
    <row r="6" spans="1:8" ht="13.8" thickBot="1" x14ac:dyDescent="0.3">
      <c r="A6" s="3"/>
    </row>
    <row r="7" spans="1:8" ht="13.8" thickBot="1" x14ac:dyDescent="0.3">
      <c r="A7" s="10" t="s">
        <v>21</v>
      </c>
      <c r="C7" s="6" t="s">
        <v>564</v>
      </c>
      <c r="D7" s="5"/>
      <c r="E7" s="5"/>
      <c r="F7" s="45"/>
    </row>
    <row r="8" spans="1:8" ht="13.8" thickBot="1" x14ac:dyDescent="0.3">
      <c r="A8" s="11" t="s">
        <v>42</v>
      </c>
      <c r="C8" s="716" t="s">
        <v>48</v>
      </c>
      <c r="D8" s="717"/>
      <c r="E8" s="717"/>
      <c r="F8" s="718"/>
    </row>
    <row r="9" spans="1:8" ht="13.8" thickBot="1" x14ac:dyDescent="0.3">
      <c r="A9" s="11" t="s">
        <v>26</v>
      </c>
      <c r="C9" s="716" t="s">
        <v>565</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0</v>
      </c>
      <c r="D12" s="722"/>
    </row>
    <row r="13" spans="1:8" ht="13.8" thickBot="1" x14ac:dyDescent="0.3">
      <c r="A13" s="10" t="s">
        <v>20</v>
      </c>
      <c r="C13" s="721">
        <v>0</v>
      </c>
      <c r="D13" s="722"/>
    </row>
    <row r="14" spans="1:8" ht="13.8" thickBot="1" x14ac:dyDescent="0.3">
      <c r="A14" s="11" t="s">
        <v>1</v>
      </c>
      <c r="C14" s="721">
        <v>0</v>
      </c>
      <c r="D14" s="722"/>
    </row>
    <row r="15" spans="1:8" ht="3" customHeight="1" thickBot="1" x14ac:dyDescent="0.3">
      <c r="A15" s="7"/>
    </row>
    <row r="16" spans="1:8" ht="13.8" thickBot="1" x14ac:dyDescent="0.3">
      <c r="A16" s="10" t="s">
        <v>18</v>
      </c>
      <c r="C16" s="716" t="s">
        <v>987</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ht="13.8" thickBot="1" x14ac:dyDescent="0.3">
      <c r="A22" s="16"/>
      <c r="B22" s="54"/>
      <c r="C22" s="16"/>
      <c r="D22" s="16"/>
      <c r="E22" s="47"/>
      <c r="F22" s="47"/>
    </row>
    <row r="23" spans="1:8" ht="13.8" thickBot="1" x14ac:dyDescent="0.3">
      <c r="A23" s="17" t="s">
        <v>11</v>
      </c>
      <c r="B23" s="18"/>
      <c r="C23" s="18"/>
      <c r="D23" s="18"/>
      <c r="E23" s="53">
        <f>SUM(E22:E22)</f>
        <v>0</v>
      </c>
      <c r="F23" s="53">
        <f>SUM(F22:F22)</f>
        <v>0</v>
      </c>
    </row>
    <row r="24" spans="1:8" ht="13.8" thickBot="1" x14ac:dyDescent="0.3">
      <c r="A24" s="27" t="s">
        <v>12</v>
      </c>
      <c r="B24" s="25"/>
      <c r="C24" s="25"/>
      <c r="D24" s="25"/>
      <c r="E24" s="48"/>
      <c r="F24" s="49"/>
    </row>
    <row r="25" spans="1:8" ht="13.8" thickBot="1" x14ac:dyDescent="0.3">
      <c r="A25" s="20" t="s">
        <v>13</v>
      </c>
      <c r="B25" s="18"/>
      <c r="C25" s="18"/>
      <c r="D25" s="18"/>
      <c r="E25" s="50">
        <f>E24+E23</f>
        <v>0</v>
      </c>
      <c r="F25" s="50">
        <f>F24+F23</f>
        <v>0</v>
      </c>
    </row>
    <row r="26" spans="1:8" ht="7.5" customHeight="1" x14ac:dyDescent="0.25"/>
    <row r="27" spans="1:8" hidden="1" x14ac:dyDescent="0.25"/>
    <row r="28" spans="1:8" ht="15.6" x14ac:dyDescent="0.3">
      <c r="A28" s="8" t="s">
        <v>14</v>
      </c>
      <c r="B28" s="9"/>
      <c r="C28" s="9"/>
      <c r="D28" s="9"/>
      <c r="E28" s="9"/>
      <c r="F28" s="9"/>
      <c r="G28" s="40"/>
      <c r="H28" s="40"/>
    </row>
    <row r="29" spans="1:8" ht="6" customHeight="1" x14ac:dyDescent="0.25">
      <c r="A29" s="1"/>
    </row>
    <row r="30" spans="1:8" ht="21" x14ac:dyDescent="0.25">
      <c r="A30" s="750" t="s">
        <v>22</v>
      </c>
      <c r="B30" s="750"/>
      <c r="C30" s="750"/>
      <c r="D30" s="155" t="s">
        <v>15</v>
      </c>
      <c r="E30" s="156" t="s">
        <v>936</v>
      </c>
      <c r="F30" s="23" t="s">
        <v>937</v>
      </c>
    </row>
    <row r="31" spans="1:8" ht="51" x14ac:dyDescent="0.25">
      <c r="A31" s="732" t="s">
        <v>192</v>
      </c>
      <c r="B31" s="732"/>
      <c r="C31" s="732"/>
      <c r="D31" s="196" t="s">
        <v>189</v>
      </c>
      <c r="E31" s="38" t="s">
        <v>190</v>
      </c>
      <c r="F31" s="38" t="s">
        <v>190</v>
      </c>
    </row>
    <row r="32" spans="1:8" ht="40.799999999999997" x14ac:dyDescent="0.25">
      <c r="A32" s="732"/>
      <c r="B32" s="732"/>
      <c r="C32" s="732"/>
      <c r="D32" s="196" t="s">
        <v>562</v>
      </c>
      <c r="E32" s="38" t="s">
        <v>190</v>
      </c>
      <c r="F32" s="38" t="s">
        <v>190</v>
      </c>
    </row>
    <row r="33" spans="1:8" x14ac:dyDescent="0.25">
      <c r="A33" s="732"/>
      <c r="B33" s="732"/>
      <c r="C33" s="732"/>
      <c r="D33" s="916" t="s">
        <v>191</v>
      </c>
      <c r="E33" s="918">
        <v>96</v>
      </c>
      <c r="F33" s="920">
        <v>60</v>
      </c>
    </row>
    <row r="34" spans="1:8" x14ac:dyDescent="0.25">
      <c r="A34" s="732"/>
      <c r="B34" s="732"/>
      <c r="C34" s="732"/>
      <c r="D34" s="917"/>
      <c r="E34" s="919"/>
      <c r="F34" s="919"/>
    </row>
    <row r="35" spans="1:8" x14ac:dyDescent="0.25">
      <c r="A35" s="732"/>
      <c r="B35" s="732"/>
      <c r="C35" s="732"/>
      <c r="D35" s="196" t="s">
        <v>563</v>
      </c>
      <c r="E35" s="37">
        <v>210</v>
      </c>
      <c r="F35" s="38">
        <v>194</v>
      </c>
    </row>
    <row r="36" spans="1:8" ht="24" customHeight="1" x14ac:dyDescent="0.25">
      <c r="A36" s="4" t="s">
        <v>16</v>
      </c>
      <c r="E36" s="14"/>
      <c r="F36" s="14"/>
    </row>
    <row r="37" spans="1:8" ht="123.75" customHeight="1" x14ac:dyDescent="0.25">
      <c r="A37" s="28" t="s">
        <v>17</v>
      </c>
      <c r="B37" s="914" t="s">
        <v>990</v>
      </c>
      <c r="C37" s="915"/>
      <c r="D37" s="915"/>
      <c r="E37" s="915"/>
      <c r="F37" s="915"/>
      <c r="G37" s="14"/>
      <c r="H37" s="14"/>
    </row>
    <row r="38" spans="1:8" ht="12" customHeight="1" x14ac:dyDescent="0.25"/>
    <row r="39" spans="1:8" ht="28.5" customHeight="1" x14ac:dyDescent="0.25">
      <c r="A39" s="28" t="s">
        <v>29</v>
      </c>
      <c r="B39" s="848"/>
      <c r="C39" s="849"/>
      <c r="D39" s="849"/>
      <c r="E39" s="849"/>
      <c r="F39" s="850"/>
    </row>
  </sheetData>
  <mergeCells count="15">
    <mergeCell ref="C14:D14"/>
    <mergeCell ref="C8:F8"/>
    <mergeCell ref="C9:F9"/>
    <mergeCell ref="C11:D11"/>
    <mergeCell ref="C12:D12"/>
    <mergeCell ref="C13:D13"/>
    <mergeCell ref="B39:F39"/>
    <mergeCell ref="C16:F16"/>
    <mergeCell ref="C17:F17"/>
    <mergeCell ref="A30:C30"/>
    <mergeCell ref="B37:F37"/>
    <mergeCell ref="D33:D34"/>
    <mergeCell ref="A31:C35"/>
    <mergeCell ref="E33:E34"/>
    <mergeCell ref="F33:F34"/>
  </mergeCells>
  <pageMargins left="0.7" right="0.7" top="0.75" bottom="0.75" header="0.3" footer="0.3"/>
  <pageSetup paperSize="9" scale="94"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92D050"/>
    <pageSetUpPr fitToPage="1"/>
  </sheetPr>
  <dimension ref="A2:G40"/>
  <sheetViews>
    <sheetView topLeftCell="B1" workbookViewId="0">
      <selection activeCell="B38" sqref="B38:F38"/>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4</v>
      </c>
      <c r="D5" s="835" t="s">
        <v>105</v>
      </c>
      <c r="E5" s="835"/>
      <c r="F5" s="835"/>
      <c r="G5" s="835"/>
    </row>
    <row r="6" spans="1:7" ht="13.8" thickBot="1" x14ac:dyDescent="0.3">
      <c r="A6" s="63" t="s">
        <v>617</v>
      </c>
      <c r="C6" s="64" t="s">
        <v>184</v>
      </c>
      <c r="D6" s="836" t="s">
        <v>106</v>
      </c>
      <c r="E6" s="836"/>
      <c r="F6" s="836"/>
      <c r="G6" s="836"/>
    </row>
    <row r="7" spans="1:7" ht="13.8" thickBot="1" x14ac:dyDescent="0.3">
      <c r="A7" s="68"/>
    </row>
    <row r="8" spans="1:7" ht="13.8" thickBot="1" x14ac:dyDescent="0.3">
      <c r="A8" s="61" t="s">
        <v>21</v>
      </c>
      <c r="C8" s="69" t="s">
        <v>64</v>
      </c>
      <c r="D8" s="98"/>
      <c r="E8" s="98"/>
      <c r="F8" s="98"/>
      <c r="G8" s="70"/>
    </row>
    <row r="9" spans="1:7" ht="13.8" thickBot="1" x14ac:dyDescent="0.3">
      <c r="A9" s="63" t="s">
        <v>102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3.4</v>
      </c>
      <c r="D13" s="828"/>
    </row>
    <row r="14" spans="1:7" ht="13.8" thickBot="1" x14ac:dyDescent="0.3">
      <c r="A14" s="61" t="s">
        <v>20</v>
      </c>
      <c r="C14" s="828">
        <v>6.65</v>
      </c>
      <c r="D14" s="828"/>
    </row>
    <row r="15" spans="1:7" ht="13.8" thickBot="1" x14ac:dyDescent="0.3">
      <c r="A15" s="63" t="s">
        <v>1</v>
      </c>
      <c r="C15" s="828">
        <v>3.5430000000000001</v>
      </c>
      <c r="D15" s="828"/>
    </row>
    <row r="16" spans="1:7" ht="13.8" thickBot="1" x14ac:dyDescent="0.3">
      <c r="A16" s="72"/>
    </row>
    <row r="17" spans="1:7" ht="13.8" thickBot="1" x14ac:dyDescent="0.3">
      <c r="A17" s="61" t="s">
        <v>18</v>
      </c>
      <c r="C17" s="838" t="s">
        <v>949</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x14ac:dyDescent="0.25">
      <c r="A23" s="102"/>
      <c r="B23" s="75">
        <v>620</v>
      </c>
      <c r="C23" s="75"/>
      <c r="D23" s="75" t="s">
        <v>57</v>
      </c>
      <c r="E23" s="115">
        <v>400</v>
      </c>
      <c r="F23" s="115">
        <v>0</v>
      </c>
    </row>
    <row r="24" spans="1:7" x14ac:dyDescent="0.25">
      <c r="A24" s="75"/>
      <c r="B24" s="75">
        <v>630</v>
      </c>
      <c r="C24" s="75"/>
      <c r="D24" s="75" t="s">
        <v>55</v>
      </c>
      <c r="E24" s="115">
        <v>5600</v>
      </c>
      <c r="F24" s="115">
        <v>2893.07</v>
      </c>
    </row>
    <row r="25" spans="1:7" ht="13.8" thickBot="1" x14ac:dyDescent="0.3">
      <c r="A25" s="687"/>
      <c r="B25" s="137">
        <v>640</v>
      </c>
      <c r="C25" s="137"/>
      <c r="D25" s="137" t="s">
        <v>66</v>
      </c>
      <c r="E25" s="138">
        <v>650</v>
      </c>
      <c r="F25" s="138">
        <v>650</v>
      </c>
    </row>
    <row r="26" spans="1:7" ht="13.8" thickBot="1" x14ac:dyDescent="0.3">
      <c r="A26" s="76" t="s">
        <v>11</v>
      </c>
      <c r="B26" s="77"/>
      <c r="C26" s="77"/>
      <c r="D26" s="77"/>
      <c r="E26" s="116">
        <f>SUM(E23:E25)</f>
        <v>6650</v>
      </c>
      <c r="F26" s="116">
        <f>SUM(F23:F25)</f>
        <v>3543.07</v>
      </c>
    </row>
    <row r="27" spans="1:7" ht="13.8" thickBot="1" x14ac:dyDescent="0.3">
      <c r="A27" s="104" t="s">
        <v>12</v>
      </c>
      <c r="B27" s="105">
        <v>0</v>
      </c>
      <c r="C27" s="105"/>
      <c r="D27" s="105"/>
      <c r="E27" s="134">
        <v>0</v>
      </c>
      <c r="F27" s="135">
        <v>0</v>
      </c>
    </row>
    <row r="28" spans="1:7" ht="13.8" thickBot="1" x14ac:dyDescent="0.3">
      <c r="A28" s="79" t="s">
        <v>13</v>
      </c>
      <c r="B28" s="77" t="s">
        <v>67</v>
      </c>
      <c r="C28" s="77" t="s">
        <v>67</v>
      </c>
      <c r="D28" s="77" t="s">
        <v>67</v>
      </c>
      <c r="E28" s="119">
        <f>E27+E26</f>
        <v>6650</v>
      </c>
      <c r="F28" s="119">
        <f>F27+F26</f>
        <v>3543.07</v>
      </c>
    </row>
    <row r="32" spans="1:7" ht="15.6" x14ac:dyDescent="0.3">
      <c r="A32" s="56" t="s">
        <v>14</v>
      </c>
      <c r="B32" s="57"/>
      <c r="C32" s="57"/>
      <c r="D32" s="57"/>
      <c r="E32" s="57"/>
      <c r="F32" s="57"/>
      <c r="G32" s="57"/>
    </row>
    <row r="33" spans="1:7" x14ac:dyDescent="0.25">
      <c r="A33" s="80"/>
    </row>
    <row r="34" spans="1:7" ht="21" x14ac:dyDescent="0.25">
      <c r="A34" s="921" t="s">
        <v>22</v>
      </c>
      <c r="B34" s="922"/>
      <c r="C34" s="923"/>
      <c r="D34" s="153" t="s">
        <v>15</v>
      </c>
      <c r="E34" s="156" t="s">
        <v>936</v>
      </c>
      <c r="F34" s="23" t="s">
        <v>937</v>
      </c>
    </row>
    <row r="35" spans="1:7" ht="62.25" customHeight="1" x14ac:dyDescent="0.25">
      <c r="A35" s="924" t="s">
        <v>107</v>
      </c>
      <c r="B35" s="924"/>
      <c r="C35" s="924"/>
      <c r="D35" s="107" t="s">
        <v>566</v>
      </c>
      <c r="E35" s="82">
        <v>90</v>
      </c>
      <c r="F35" s="83">
        <v>18</v>
      </c>
    </row>
    <row r="36" spans="1:7" x14ac:dyDescent="0.25">
      <c r="E36" s="84"/>
      <c r="F36" s="84"/>
      <c r="G36" s="84"/>
    </row>
    <row r="37" spans="1:7" x14ac:dyDescent="0.25">
      <c r="A37" s="85" t="s">
        <v>16</v>
      </c>
    </row>
    <row r="38" spans="1:7" ht="57" x14ac:dyDescent="0.25">
      <c r="A38" s="86" t="s">
        <v>17</v>
      </c>
      <c r="B38" s="870" t="s">
        <v>891</v>
      </c>
      <c r="C38" s="870"/>
      <c r="D38" s="870"/>
      <c r="E38" s="870"/>
      <c r="F38" s="870"/>
    </row>
    <row r="40" spans="1:7" ht="22.8" x14ac:dyDescent="0.25">
      <c r="A40" s="86" t="s">
        <v>29</v>
      </c>
      <c r="B40" s="871"/>
      <c r="C40" s="871"/>
      <c r="D40" s="871"/>
      <c r="E40" s="871"/>
      <c r="F40" s="871"/>
    </row>
  </sheetData>
  <sheetProtection selectLockedCells="1" selectUnlockedCells="1"/>
  <mergeCells count="14">
    <mergeCell ref="C12:D12"/>
    <mergeCell ref="B38:F38"/>
    <mergeCell ref="B40:F40"/>
    <mergeCell ref="C13:D13"/>
    <mergeCell ref="C14:D14"/>
    <mergeCell ref="C15:D15"/>
    <mergeCell ref="C17:G17"/>
    <mergeCell ref="A34:C34"/>
    <mergeCell ref="A35:C35"/>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A2:G36"/>
  <sheetViews>
    <sheetView workbookViewId="0">
      <selection activeCell="F31" sqref="F31"/>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4</v>
      </c>
      <c r="D5" s="835" t="s">
        <v>108</v>
      </c>
      <c r="E5" s="835"/>
      <c r="F5" s="835"/>
      <c r="G5" s="835"/>
    </row>
    <row r="6" spans="1:7" ht="13.8" thickBot="1" x14ac:dyDescent="0.3">
      <c r="A6" s="63" t="s">
        <v>617</v>
      </c>
      <c r="C6" s="64" t="s">
        <v>619</v>
      </c>
      <c r="D6" s="836" t="s">
        <v>109</v>
      </c>
      <c r="E6" s="836"/>
      <c r="F6" s="836"/>
      <c r="G6" s="836"/>
    </row>
    <row r="7" spans="1:7" ht="13.8" thickBot="1" x14ac:dyDescent="0.3">
      <c r="A7" s="68"/>
    </row>
    <row r="8" spans="1:7" ht="13.8" thickBot="1" x14ac:dyDescent="0.3">
      <c r="A8" s="61" t="s">
        <v>21</v>
      </c>
      <c r="C8" s="69" t="s">
        <v>64</v>
      </c>
      <c r="D8" s="98"/>
      <c r="E8" s="98"/>
      <c r="F8" s="98"/>
      <c r="G8" s="70"/>
    </row>
    <row r="9" spans="1:7" ht="13.8" thickBot="1" x14ac:dyDescent="0.3">
      <c r="A9" s="63" t="s">
        <v>102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0</v>
      </c>
      <c r="D13" s="828"/>
    </row>
    <row r="14" spans="1:7" ht="13.8" thickBot="1" x14ac:dyDescent="0.3">
      <c r="A14" s="61" t="s">
        <v>20</v>
      </c>
      <c r="C14" s="828">
        <v>0</v>
      </c>
      <c r="D14" s="828"/>
    </row>
    <row r="15" spans="1:7" ht="13.8" thickBot="1" x14ac:dyDescent="0.3">
      <c r="A15" s="63" t="s">
        <v>1</v>
      </c>
      <c r="C15" s="828">
        <v>0</v>
      </c>
      <c r="D15" s="828"/>
    </row>
    <row r="16" spans="1:7" ht="13.8" thickBot="1" x14ac:dyDescent="0.3">
      <c r="A16" s="72"/>
    </row>
    <row r="17" spans="1:7" ht="13.8" thickBot="1" x14ac:dyDescent="0.3">
      <c r="A17" s="61" t="s">
        <v>18</v>
      </c>
      <c r="C17" s="838" t="s">
        <v>890</v>
      </c>
      <c r="D17" s="838"/>
      <c r="E17" s="838"/>
      <c r="F17" s="838"/>
      <c r="G17" s="838"/>
    </row>
    <row r="18" spans="1:7" ht="13.8" thickBot="1" x14ac:dyDescent="0.3">
      <c r="A18" s="63" t="s">
        <v>19</v>
      </c>
      <c r="C18" s="69" t="s">
        <v>874</v>
      </c>
      <c r="D18" s="98"/>
      <c r="E18" s="98"/>
      <c r="F18" s="98"/>
      <c r="G18" s="70"/>
    </row>
    <row r="20" spans="1:7" ht="15.6" x14ac:dyDescent="0.3">
      <c r="A20" s="56" t="s">
        <v>5</v>
      </c>
      <c r="B20" s="56"/>
      <c r="C20" s="57"/>
      <c r="D20" s="57"/>
      <c r="E20" s="57"/>
      <c r="F20" s="57"/>
      <c r="G20" s="57"/>
    </row>
    <row r="21" spans="1:7" x14ac:dyDescent="0.25">
      <c r="A21" s="73" t="s">
        <v>23</v>
      </c>
      <c r="B21" s="74" t="s">
        <v>6</v>
      </c>
      <c r="C21" s="74" t="s">
        <v>7</v>
      </c>
      <c r="D21" s="74" t="s">
        <v>8</v>
      </c>
      <c r="E21" s="74" t="s">
        <v>9</v>
      </c>
      <c r="F21" s="74" t="s">
        <v>10</v>
      </c>
    </row>
    <row r="22" spans="1:7" ht="13.8" thickBot="1" x14ac:dyDescent="0.3">
      <c r="A22" s="75"/>
      <c r="B22" s="103"/>
      <c r="C22" s="103"/>
      <c r="D22" s="103"/>
      <c r="E22" s="103"/>
      <c r="F22" s="75"/>
    </row>
    <row r="23" spans="1:7" ht="13.8" thickBot="1" x14ac:dyDescent="0.3">
      <c r="A23" s="76" t="s">
        <v>11</v>
      </c>
      <c r="B23" s="77"/>
      <c r="C23" s="77"/>
      <c r="D23" s="77"/>
      <c r="E23" s="77"/>
      <c r="F23" s="78"/>
    </row>
    <row r="24" spans="1:7" ht="13.8" thickBot="1" x14ac:dyDescent="0.3">
      <c r="A24" s="104" t="s">
        <v>12</v>
      </c>
      <c r="B24" s="105">
        <v>0</v>
      </c>
      <c r="C24" s="105"/>
      <c r="D24" s="105"/>
      <c r="E24" s="105"/>
      <c r="F24" s="144"/>
    </row>
    <row r="25" spans="1:7" ht="13.8" thickBot="1" x14ac:dyDescent="0.3">
      <c r="A25" s="79" t="s">
        <v>13</v>
      </c>
      <c r="B25" s="77" t="s">
        <v>67</v>
      </c>
      <c r="C25" s="77" t="s">
        <v>67</v>
      </c>
      <c r="D25" s="77" t="s">
        <v>67</v>
      </c>
      <c r="E25" s="88"/>
      <c r="F25" s="78"/>
    </row>
    <row r="28" spans="1:7" ht="15.6" x14ac:dyDescent="0.3">
      <c r="A28" s="56" t="s">
        <v>14</v>
      </c>
      <c r="B28" s="57"/>
      <c r="C28" s="57"/>
      <c r="D28" s="57"/>
      <c r="E28" s="57"/>
      <c r="F28" s="57"/>
      <c r="G28" s="57"/>
    </row>
    <row r="29" spans="1:7" x14ac:dyDescent="0.25">
      <c r="A29" s="80"/>
    </row>
    <row r="30" spans="1:7" ht="21" x14ac:dyDescent="0.25">
      <c r="A30" s="921" t="s">
        <v>22</v>
      </c>
      <c r="B30" s="922"/>
      <c r="C30" s="923"/>
      <c r="D30" s="153" t="s">
        <v>15</v>
      </c>
      <c r="E30" s="156" t="s">
        <v>936</v>
      </c>
      <c r="F30" s="23" t="s">
        <v>937</v>
      </c>
    </row>
    <row r="31" spans="1:7" ht="22.35" customHeight="1" x14ac:dyDescent="0.25">
      <c r="A31" s="868" t="s">
        <v>110</v>
      </c>
      <c r="B31" s="868"/>
      <c r="C31" s="868"/>
      <c r="D31" s="82" t="s">
        <v>111</v>
      </c>
      <c r="E31" s="82" t="s">
        <v>112</v>
      </c>
      <c r="F31" s="83" t="s">
        <v>113</v>
      </c>
    </row>
    <row r="32" spans="1:7" x14ac:dyDescent="0.25">
      <c r="A32" s="84"/>
      <c r="B32" s="84"/>
      <c r="C32" s="84"/>
    </row>
    <row r="33" spans="1:6" x14ac:dyDescent="0.25">
      <c r="A33" s="85" t="s">
        <v>16</v>
      </c>
      <c r="D33" s="84"/>
      <c r="E33" s="84"/>
      <c r="F33" s="84"/>
    </row>
    <row r="34" spans="1:6" ht="63" customHeight="1" x14ac:dyDescent="0.25">
      <c r="A34" s="86" t="s">
        <v>17</v>
      </c>
      <c r="B34" s="870" t="s">
        <v>342</v>
      </c>
      <c r="C34" s="870"/>
      <c r="D34" s="870"/>
      <c r="E34" s="870"/>
      <c r="F34" s="870"/>
    </row>
    <row r="36" spans="1:6" ht="22.8" x14ac:dyDescent="0.25">
      <c r="A36" s="86" t="s">
        <v>29</v>
      </c>
      <c r="B36" s="871"/>
      <c r="C36" s="871"/>
      <c r="D36" s="871"/>
      <c r="E36" s="871"/>
      <c r="F36" s="871"/>
    </row>
  </sheetData>
  <sheetProtection selectLockedCells="1" selectUnlockedCells="1"/>
  <mergeCells count="14">
    <mergeCell ref="C12:D12"/>
    <mergeCell ref="B34:F34"/>
    <mergeCell ref="B36:F36"/>
    <mergeCell ref="C13:D13"/>
    <mergeCell ref="C14:D14"/>
    <mergeCell ref="C15:D15"/>
    <mergeCell ref="C17:G17"/>
    <mergeCell ref="A30:C30"/>
    <mergeCell ref="A31:C31"/>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92D050"/>
    <pageSetUpPr fitToPage="1"/>
  </sheetPr>
  <dimension ref="A2:J50"/>
  <sheetViews>
    <sheetView topLeftCell="A40" zoomScale="110" zoomScaleNormal="110" workbookViewId="0">
      <selection activeCell="B51" sqref="B51"/>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5</v>
      </c>
      <c r="D5" s="835" t="s">
        <v>601</v>
      </c>
      <c r="E5" s="835"/>
      <c r="F5" s="835"/>
      <c r="G5" s="835"/>
    </row>
    <row r="6" spans="1:7" ht="13.8" thickBot="1" x14ac:dyDescent="0.3">
      <c r="A6" s="63" t="s">
        <v>617</v>
      </c>
      <c r="C6" s="64" t="s">
        <v>323</v>
      </c>
      <c r="D6" s="836" t="s">
        <v>602</v>
      </c>
      <c r="E6" s="836"/>
      <c r="F6" s="836"/>
      <c r="G6" s="836"/>
    </row>
    <row r="7" spans="1:7" ht="13.8" thickBot="1" x14ac:dyDescent="0.3">
      <c r="A7" s="68"/>
    </row>
    <row r="8" spans="1:7" ht="13.8" thickBot="1" x14ac:dyDescent="0.3">
      <c r="A8" s="61" t="s">
        <v>21</v>
      </c>
      <c r="C8" s="69" t="s">
        <v>324</v>
      </c>
      <c r="D8" s="98"/>
      <c r="E8" s="98"/>
      <c r="F8" s="98"/>
      <c r="G8" s="70"/>
    </row>
    <row r="9" spans="1:7" ht="13.8" thickBot="1" x14ac:dyDescent="0.3">
      <c r="A9" s="63" t="s">
        <v>102</v>
      </c>
      <c r="C9" s="906" t="s">
        <v>48</v>
      </c>
      <c r="D9" s="907"/>
      <c r="E9" s="907"/>
      <c r="F9" s="907"/>
      <c r="G9" s="908"/>
    </row>
    <row r="10" spans="1:7" ht="13.8" thickBot="1" x14ac:dyDescent="0.3">
      <c r="A10" s="63" t="s">
        <v>26</v>
      </c>
      <c r="C10" s="838" t="s">
        <v>858</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239.6</v>
      </c>
      <c r="D13" s="828"/>
    </row>
    <row r="14" spans="1:7" ht="13.8" thickBot="1" x14ac:dyDescent="0.3">
      <c r="A14" s="61" t="s">
        <v>20</v>
      </c>
      <c r="C14" s="828">
        <v>239.6</v>
      </c>
      <c r="D14" s="828"/>
    </row>
    <row r="15" spans="1:7" ht="13.8" thickBot="1" x14ac:dyDescent="0.3">
      <c r="A15" s="63" t="s">
        <v>1</v>
      </c>
      <c r="C15" s="828">
        <v>108.098</v>
      </c>
      <c r="D15" s="828"/>
    </row>
    <row r="16" spans="1:7" ht="13.8" thickBot="1" x14ac:dyDescent="0.3">
      <c r="A16" s="72"/>
    </row>
    <row r="17" spans="1:7" ht="13.8" thickBot="1" x14ac:dyDescent="0.3">
      <c r="A17" s="61" t="s">
        <v>18</v>
      </c>
      <c r="C17" s="838" t="s">
        <v>939</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x14ac:dyDescent="0.25">
      <c r="A21" s="73" t="s">
        <v>23</v>
      </c>
      <c r="B21" s="74" t="s">
        <v>6</v>
      </c>
      <c r="C21" s="74" t="s">
        <v>7</v>
      </c>
      <c r="D21" s="74" t="s">
        <v>8</v>
      </c>
      <c r="E21" s="74" t="s">
        <v>9</v>
      </c>
      <c r="F21" s="74" t="s">
        <v>10</v>
      </c>
    </row>
    <row r="22" spans="1:7" x14ac:dyDescent="0.25">
      <c r="A22" s="74"/>
      <c r="B22" s="75">
        <v>610</v>
      </c>
      <c r="C22" s="74"/>
      <c r="D22" s="75" t="s">
        <v>54</v>
      </c>
      <c r="E22" s="115">
        <v>150000</v>
      </c>
      <c r="F22" s="115">
        <v>64162.98</v>
      </c>
    </row>
    <row r="23" spans="1:7" x14ac:dyDescent="0.25">
      <c r="A23" s="74"/>
      <c r="B23" s="75">
        <v>620</v>
      </c>
      <c r="C23" s="74"/>
      <c r="D23" s="75" t="s">
        <v>57</v>
      </c>
      <c r="E23" s="115">
        <v>54000</v>
      </c>
      <c r="F23" s="115">
        <v>22848.62</v>
      </c>
    </row>
    <row r="24" spans="1:7" x14ac:dyDescent="0.25">
      <c r="A24" s="102"/>
      <c r="B24" s="75">
        <v>630</v>
      </c>
      <c r="C24" s="75"/>
      <c r="D24" s="75" t="s">
        <v>55</v>
      </c>
      <c r="E24" s="115">
        <v>28000</v>
      </c>
      <c r="F24" s="115">
        <v>16514.849999999999</v>
      </c>
    </row>
    <row r="25" spans="1:7" ht="22.5" customHeight="1" x14ac:dyDescent="0.25">
      <c r="A25" s="310"/>
      <c r="B25" s="157">
        <v>640</v>
      </c>
      <c r="C25" s="157"/>
      <c r="D25" s="505" t="s">
        <v>859</v>
      </c>
      <c r="E25" s="160">
        <v>6800</v>
      </c>
      <c r="F25" s="160">
        <v>4571.5600000000004</v>
      </c>
    </row>
    <row r="26" spans="1:7" ht="2.4" customHeight="1" thickBot="1" x14ac:dyDescent="0.3">
      <c r="A26" s="157"/>
      <c r="B26" s="157"/>
      <c r="C26" s="158"/>
      <c r="D26" s="157"/>
      <c r="E26" s="160"/>
      <c r="F26" s="160"/>
    </row>
    <row r="27" spans="1:7" ht="13.8" thickBot="1" x14ac:dyDescent="0.3">
      <c r="A27" s="161" t="s">
        <v>11</v>
      </c>
      <c r="B27" s="162"/>
      <c r="C27" s="162"/>
      <c r="D27" s="162"/>
      <c r="E27" s="163">
        <f>SUM(E22:E26)</f>
        <v>238800</v>
      </c>
      <c r="F27" s="163">
        <f>SUM(F22:F26)</f>
        <v>108098.01000000001</v>
      </c>
    </row>
    <row r="28" spans="1:7" ht="13.8" thickBot="1" x14ac:dyDescent="0.3">
      <c r="A28" s="313"/>
      <c r="B28" s="245">
        <v>711</v>
      </c>
      <c r="C28" s="245"/>
      <c r="D28" s="245" t="s">
        <v>926</v>
      </c>
      <c r="E28" s="246">
        <v>0</v>
      </c>
      <c r="F28" s="246">
        <v>1428</v>
      </c>
    </row>
    <row r="29" spans="1:7" ht="13.8" thickBot="1" x14ac:dyDescent="0.3">
      <c r="A29" s="311"/>
      <c r="B29" s="238">
        <v>713</v>
      </c>
      <c r="C29" s="238"/>
      <c r="D29" s="238" t="s">
        <v>927</v>
      </c>
      <c r="E29" s="246">
        <v>0</v>
      </c>
      <c r="F29" s="246">
        <v>3153</v>
      </c>
    </row>
    <row r="30" spans="1:7" ht="13.8" thickBot="1" x14ac:dyDescent="0.3">
      <c r="A30" s="244" t="s">
        <v>12</v>
      </c>
      <c r="B30" s="141">
        <v>0</v>
      </c>
      <c r="C30" s="141"/>
      <c r="D30" s="141"/>
      <c r="E30" s="247">
        <f>SUM(E29:E29)</f>
        <v>0</v>
      </c>
      <c r="F30" s="247">
        <f>SUM(F28:F29)</f>
        <v>4581</v>
      </c>
    </row>
    <row r="31" spans="1:7" ht="13.8" thickBot="1" x14ac:dyDescent="0.3">
      <c r="A31" s="311"/>
      <c r="B31" s="312"/>
      <c r="C31" s="312"/>
      <c r="D31" s="312"/>
      <c r="E31" s="115"/>
      <c r="F31" s="115"/>
    </row>
    <row r="32" spans="1:7" ht="13.8" thickBot="1" x14ac:dyDescent="0.3">
      <c r="A32" s="244" t="s">
        <v>224</v>
      </c>
      <c r="B32" s="141">
        <v>0</v>
      </c>
      <c r="C32" s="141"/>
      <c r="D32" s="141"/>
      <c r="E32" s="247">
        <f>SUM(E31:E31)</f>
        <v>0</v>
      </c>
      <c r="F32" s="247">
        <f>SUM(F31:F31)</f>
        <v>0</v>
      </c>
    </row>
    <row r="33" spans="1:10" ht="13.8" thickBot="1" x14ac:dyDescent="0.3">
      <c r="A33" s="314" t="s">
        <v>13</v>
      </c>
      <c r="B33" s="315" t="s">
        <v>67</v>
      </c>
      <c r="C33" s="315" t="s">
        <v>67</v>
      </c>
      <c r="D33" s="315" t="s">
        <v>67</v>
      </c>
      <c r="E33" s="316">
        <f>E27+E30+E32</f>
        <v>238800</v>
      </c>
      <c r="F33" s="316">
        <f>F27+F30+F32</f>
        <v>112679.01000000001</v>
      </c>
    </row>
    <row r="34" spans="1:10" ht="7.5" customHeight="1" x14ac:dyDescent="0.25"/>
    <row r="36" spans="1:10" ht="15.6" x14ac:dyDescent="0.3">
      <c r="A36" s="56" t="s">
        <v>14</v>
      </c>
      <c r="B36" s="57"/>
      <c r="C36" s="57"/>
      <c r="D36" s="57"/>
      <c r="E36" s="57"/>
      <c r="F36" s="57"/>
      <c r="G36" s="57"/>
    </row>
    <row r="37" spans="1:10" x14ac:dyDescent="0.25">
      <c r="A37" s="80"/>
    </row>
    <row r="38" spans="1:10" ht="21" x14ac:dyDescent="0.25">
      <c r="A38" s="909" t="s">
        <v>22</v>
      </c>
      <c r="B38" s="910"/>
      <c r="C38" s="911"/>
      <c r="D38" s="154" t="s">
        <v>15</v>
      </c>
      <c r="E38" s="156" t="s">
        <v>936</v>
      </c>
      <c r="F38" s="23" t="s">
        <v>937</v>
      </c>
    </row>
    <row r="39" spans="1:10" ht="21" x14ac:dyDescent="0.25">
      <c r="A39" s="927" t="s">
        <v>325</v>
      </c>
      <c r="B39" s="928"/>
      <c r="C39" s="929"/>
      <c r="D39" s="318" t="s">
        <v>326</v>
      </c>
      <c r="E39" s="236" t="s">
        <v>600</v>
      </c>
      <c r="F39" s="688" t="s">
        <v>600</v>
      </c>
      <c r="I39" s="171"/>
      <c r="J39" s="172"/>
    </row>
    <row r="40" spans="1:10" ht="24.75" customHeight="1" x14ac:dyDescent="0.25">
      <c r="A40" s="930"/>
      <c r="B40" s="892"/>
      <c r="C40" s="931"/>
      <c r="D40" s="318" t="s">
        <v>918</v>
      </c>
      <c r="E40" s="236" t="s">
        <v>919</v>
      </c>
      <c r="F40" s="688" t="s">
        <v>941</v>
      </c>
      <c r="I40" s="171"/>
      <c r="J40" s="172"/>
    </row>
    <row r="41" spans="1:10" ht="20.399999999999999" x14ac:dyDescent="0.25">
      <c r="A41" s="732" t="s">
        <v>328</v>
      </c>
      <c r="B41" s="732"/>
      <c r="C41" s="732"/>
      <c r="D41" s="196" t="s">
        <v>920</v>
      </c>
      <c r="E41" s="236" t="s">
        <v>202</v>
      </c>
      <c r="F41" s="688" t="s">
        <v>846</v>
      </c>
    </row>
    <row r="42" spans="1:10" ht="20.399999999999999" x14ac:dyDescent="0.25">
      <c r="A42" s="732"/>
      <c r="B42" s="732"/>
      <c r="C42" s="732"/>
      <c r="D42" s="196" t="s">
        <v>921</v>
      </c>
      <c r="E42" s="236" t="s">
        <v>922</v>
      </c>
      <c r="F42" s="688" t="s">
        <v>942</v>
      </c>
    </row>
    <row r="43" spans="1:10" ht="20.399999999999999" x14ac:dyDescent="0.25">
      <c r="A43" s="726" t="s">
        <v>596</v>
      </c>
      <c r="B43" s="727"/>
      <c r="C43" s="728"/>
      <c r="D43" s="196" t="s">
        <v>597</v>
      </c>
      <c r="E43" s="349" t="s">
        <v>257</v>
      </c>
      <c r="F43" s="688" t="s">
        <v>257</v>
      </c>
    </row>
    <row r="44" spans="1:10" x14ac:dyDescent="0.25">
      <c r="A44" s="729"/>
      <c r="B44" s="730"/>
      <c r="C44" s="731"/>
      <c r="D44" s="196" t="s">
        <v>598</v>
      </c>
      <c r="E44" s="349" t="s">
        <v>923</v>
      </c>
      <c r="F44" s="688" t="s">
        <v>923</v>
      </c>
    </row>
    <row r="45" spans="1:10" ht="40.799999999999997" x14ac:dyDescent="0.25">
      <c r="A45" s="867" t="s">
        <v>924</v>
      </c>
      <c r="B45" s="867"/>
      <c r="C45" s="867"/>
      <c r="D45" s="196" t="s">
        <v>925</v>
      </c>
      <c r="E45" s="349" t="s">
        <v>923</v>
      </c>
      <c r="F45" s="688" t="s">
        <v>923</v>
      </c>
    </row>
    <row r="46" spans="1:10" x14ac:dyDescent="0.25">
      <c r="A46" s="84"/>
      <c r="B46" s="84"/>
      <c r="C46" s="84"/>
      <c r="F46" s="361"/>
    </row>
    <row r="47" spans="1:10" x14ac:dyDescent="0.25">
      <c r="A47" s="85" t="s">
        <v>16</v>
      </c>
      <c r="D47" s="84"/>
      <c r="E47" s="84"/>
      <c r="F47" s="361"/>
    </row>
    <row r="48" spans="1:10" ht="83.25" customHeight="1" x14ac:dyDescent="0.25">
      <c r="A48" s="362" t="s">
        <v>17</v>
      </c>
      <c r="B48" s="925" t="s">
        <v>943</v>
      </c>
      <c r="C48" s="925"/>
      <c r="D48" s="925"/>
      <c r="E48" s="925"/>
      <c r="F48" s="926"/>
    </row>
    <row r="50" spans="1:6" ht="56.25" customHeight="1" x14ac:dyDescent="0.25">
      <c r="A50" s="86" t="s">
        <v>29</v>
      </c>
      <c r="B50" s="870" t="s">
        <v>917</v>
      </c>
      <c r="C50" s="870"/>
      <c r="D50" s="870"/>
      <c r="E50" s="870"/>
      <c r="F50" s="870"/>
    </row>
  </sheetData>
  <sheetProtection selectLockedCells="1" selectUnlockedCells="1"/>
  <mergeCells count="17">
    <mergeCell ref="C12:D12"/>
    <mergeCell ref="D4:G4"/>
    <mergeCell ref="D5:G5"/>
    <mergeCell ref="D6:G6"/>
    <mergeCell ref="C9:G9"/>
    <mergeCell ref="C10:G10"/>
    <mergeCell ref="B50:F50"/>
    <mergeCell ref="C13:D13"/>
    <mergeCell ref="C14:D14"/>
    <mergeCell ref="C15:D15"/>
    <mergeCell ref="B48:F48"/>
    <mergeCell ref="C17:G17"/>
    <mergeCell ref="A38:C38"/>
    <mergeCell ref="A39:C40"/>
    <mergeCell ref="A41:C42"/>
    <mergeCell ref="A43:C44"/>
    <mergeCell ref="A45:C45"/>
  </mergeCells>
  <pageMargins left="0.7" right="0.7" top="0.75" bottom="0.75" header="0.3" footer="0.3"/>
  <pageSetup paperSize="9" scale="76" firstPageNumber="0" fitToHeight="0" orientation="portrait"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pageSetUpPr fitToPage="1"/>
  </sheetPr>
  <dimension ref="A2:J42"/>
  <sheetViews>
    <sheetView workbookViewId="0">
      <selection activeCell="B41" sqref="B41"/>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5</v>
      </c>
      <c r="D5" s="835" t="s">
        <v>601</v>
      </c>
      <c r="E5" s="835"/>
      <c r="F5" s="835"/>
      <c r="G5" s="835"/>
    </row>
    <row r="6" spans="1:7" ht="13.8" thickBot="1" x14ac:dyDescent="0.3">
      <c r="A6" s="63" t="s">
        <v>617</v>
      </c>
      <c r="C6" s="64" t="s">
        <v>329</v>
      </c>
      <c r="D6" s="836" t="s">
        <v>603</v>
      </c>
      <c r="E6" s="836"/>
      <c r="F6" s="836"/>
      <c r="G6" s="836"/>
    </row>
    <row r="7" spans="1:7" ht="13.8" thickBot="1" x14ac:dyDescent="0.3">
      <c r="A7" s="68"/>
    </row>
    <row r="8" spans="1:7" ht="13.8" thickBot="1" x14ac:dyDescent="0.3">
      <c r="A8" s="61" t="s">
        <v>21</v>
      </c>
      <c r="C8" s="69" t="s">
        <v>324</v>
      </c>
      <c r="D8" s="98"/>
      <c r="E8" s="98"/>
      <c r="F8" s="98"/>
      <c r="G8" s="70"/>
    </row>
    <row r="9" spans="1:7" ht="13.8" thickBot="1" x14ac:dyDescent="0.3">
      <c r="A9" s="63" t="s">
        <v>102</v>
      </c>
      <c r="C9" s="906" t="s">
        <v>48</v>
      </c>
      <c r="D9" s="907"/>
      <c r="E9" s="907"/>
      <c r="F9" s="907"/>
      <c r="G9" s="908"/>
    </row>
    <row r="10" spans="1:7" ht="13.8" thickBot="1" x14ac:dyDescent="0.3">
      <c r="A10" s="63" t="s">
        <v>26</v>
      </c>
      <c r="C10" s="838" t="s">
        <v>863</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147</v>
      </c>
      <c r="D13" s="828"/>
    </row>
    <row r="14" spans="1:7" ht="13.8" thickBot="1" x14ac:dyDescent="0.3">
      <c r="A14" s="61" t="s">
        <v>20</v>
      </c>
      <c r="C14" s="828">
        <v>147</v>
      </c>
      <c r="D14" s="828"/>
    </row>
    <row r="15" spans="1:7" ht="13.8" thickBot="1" x14ac:dyDescent="0.3">
      <c r="A15" s="63" t="s">
        <v>1</v>
      </c>
      <c r="C15" s="828">
        <v>74.733000000000004</v>
      </c>
      <c r="D15" s="828"/>
    </row>
    <row r="16" spans="1:7" ht="13.8" thickBot="1" x14ac:dyDescent="0.3">
      <c r="A16" s="72"/>
    </row>
    <row r="17" spans="1:7" ht="13.8" thickBot="1" x14ac:dyDescent="0.3">
      <c r="A17" s="61" t="s">
        <v>18</v>
      </c>
      <c r="C17" s="838" t="s">
        <v>916</v>
      </c>
      <c r="D17" s="838"/>
      <c r="E17" s="838"/>
      <c r="F17" s="838"/>
      <c r="G17" s="838"/>
    </row>
    <row r="18" spans="1:7" ht="13.8" thickBot="1" x14ac:dyDescent="0.3">
      <c r="A18" s="63" t="s">
        <v>19</v>
      </c>
      <c r="C18" s="69" t="s">
        <v>880</v>
      </c>
      <c r="D18" s="98"/>
      <c r="E18" s="98"/>
      <c r="F18" s="98"/>
      <c r="G18" s="70"/>
    </row>
    <row r="20" spans="1:7" ht="15.6" x14ac:dyDescent="0.3">
      <c r="A20" s="56" t="s">
        <v>5</v>
      </c>
      <c r="B20" s="56"/>
      <c r="C20" s="57"/>
      <c r="D20" s="57"/>
      <c r="E20" s="57"/>
      <c r="F20" s="57"/>
      <c r="G20" s="57"/>
    </row>
    <row r="21" spans="1:7" x14ac:dyDescent="0.25">
      <c r="A21" s="73" t="s">
        <v>23</v>
      </c>
      <c r="B21" s="74" t="s">
        <v>6</v>
      </c>
      <c r="C21" s="74" t="s">
        <v>7</v>
      </c>
      <c r="D21" s="74" t="s">
        <v>8</v>
      </c>
      <c r="E21" s="74" t="s">
        <v>9</v>
      </c>
      <c r="F21" s="74" t="s">
        <v>10</v>
      </c>
    </row>
    <row r="22" spans="1:7" x14ac:dyDescent="0.25">
      <c r="A22" s="74"/>
      <c r="B22" s="75">
        <v>610</v>
      </c>
      <c r="C22" s="74"/>
      <c r="D22" s="75" t="s">
        <v>54</v>
      </c>
      <c r="E22" s="115">
        <v>50000</v>
      </c>
      <c r="F22" s="115">
        <v>46202.68</v>
      </c>
    </row>
    <row r="23" spans="1:7" x14ac:dyDescent="0.25">
      <c r="A23" s="74"/>
      <c r="B23" s="75">
        <v>620</v>
      </c>
      <c r="C23" s="74"/>
      <c r="D23" s="75" t="s">
        <v>57</v>
      </c>
      <c r="E23" s="115">
        <v>17500</v>
      </c>
      <c r="F23" s="115">
        <v>16309.73</v>
      </c>
    </row>
    <row r="24" spans="1:7" x14ac:dyDescent="0.25">
      <c r="A24" s="102"/>
      <c r="B24" s="75">
        <v>630</v>
      </c>
      <c r="C24" s="75"/>
      <c r="D24" s="75" t="s">
        <v>55</v>
      </c>
      <c r="E24" s="115">
        <v>11200</v>
      </c>
      <c r="F24" s="115">
        <v>7349.91</v>
      </c>
    </row>
    <row r="25" spans="1:7" x14ac:dyDescent="0.25">
      <c r="A25" s="310"/>
      <c r="B25" s="157">
        <v>640</v>
      </c>
      <c r="C25" s="157"/>
      <c r="D25" s="157" t="s">
        <v>66</v>
      </c>
      <c r="E25" s="160">
        <v>1000</v>
      </c>
      <c r="F25" s="160">
        <v>2766.26</v>
      </c>
    </row>
    <row r="26" spans="1:7" ht="13.8" thickBot="1" x14ac:dyDescent="0.3">
      <c r="A26" s="157"/>
      <c r="B26" s="158"/>
      <c r="C26" s="158"/>
      <c r="D26" s="158"/>
      <c r="E26" s="159"/>
      <c r="F26" s="160"/>
    </row>
    <row r="27" spans="1:7" ht="13.8" thickBot="1" x14ac:dyDescent="0.3">
      <c r="A27" s="161" t="s">
        <v>11</v>
      </c>
      <c r="B27" s="162"/>
      <c r="C27" s="162"/>
      <c r="D27" s="162"/>
      <c r="E27" s="163">
        <f>SUM(E22:E26)</f>
        <v>79700</v>
      </c>
      <c r="F27" s="163">
        <f>SUM(F22:F26)</f>
        <v>72628.58</v>
      </c>
    </row>
    <row r="28" spans="1:7" ht="13.8" thickBot="1" x14ac:dyDescent="0.3">
      <c r="A28" s="311"/>
      <c r="B28" s="312"/>
      <c r="C28" s="312"/>
      <c r="D28" s="312"/>
      <c r="E28" s="115"/>
      <c r="F28" s="115"/>
    </row>
    <row r="29" spans="1:7" ht="13.8" thickBot="1" x14ac:dyDescent="0.3">
      <c r="A29" s="244" t="s">
        <v>12</v>
      </c>
      <c r="B29" s="141">
        <v>0</v>
      </c>
      <c r="C29" s="141"/>
      <c r="D29" s="141"/>
      <c r="E29" s="247">
        <f>SUM(E28:E28)</f>
        <v>0</v>
      </c>
      <c r="F29" s="247">
        <f>SUM(F28:F28)</f>
        <v>0</v>
      </c>
    </row>
    <row r="30" spans="1:7" ht="13.8" thickBot="1" x14ac:dyDescent="0.3">
      <c r="A30" s="314" t="s">
        <v>13</v>
      </c>
      <c r="B30" s="315" t="s">
        <v>67</v>
      </c>
      <c r="C30" s="315" t="s">
        <v>67</v>
      </c>
      <c r="D30" s="315" t="s">
        <v>67</v>
      </c>
      <c r="E30" s="316">
        <f>E29+E27</f>
        <v>79700</v>
      </c>
      <c r="F30" s="317">
        <f>F29+F27</f>
        <v>72628.58</v>
      </c>
    </row>
    <row r="31" spans="1:7" ht="7.5" customHeight="1" x14ac:dyDescent="0.25"/>
    <row r="33" spans="1:10" ht="15.6" x14ac:dyDescent="0.3">
      <c r="A33" s="56" t="s">
        <v>14</v>
      </c>
      <c r="B33" s="57"/>
      <c r="C33" s="57"/>
      <c r="D33" s="57"/>
      <c r="E33" s="57"/>
      <c r="F33" s="57"/>
      <c r="G33" s="57"/>
    </row>
    <row r="34" spans="1:10" x14ac:dyDescent="0.25">
      <c r="A34" s="80"/>
    </row>
    <row r="35" spans="1:10" ht="21" x14ac:dyDescent="0.25">
      <c r="A35" s="532" t="s">
        <v>22</v>
      </c>
      <c r="B35" s="910" t="s">
        <v>15</v>
      </c>
      <c r="C35" s="910"/>
      <c r="D35" s="932"/>
      <c r="E35" s="517" t="s">
        <v>936</v>
      </c>
      <c r="F35" s="518" t="s">
        <v>937</v>
      </c>
    </row>
    <row r="36" spans="1:10" ht="42" customHeight="1" x14ac:dyDescent="0.25">
      <c r="A36" s="867" t="s">
        <v>604</v>
      </c>
      <c r="B36" s="933" t="s">
        <v>605</v>
      </c>
      <c r="C36" s="933"/>
      <c r="D36" s="933"/>
      <c r="E36" s="236" t="s">
        <v>257</v>
      </c>
      <c r="F36" s="236" t="s">
        <v>257</v>
      </c>
      <c r="I36" s="171"/>
      <c r="J36" s="172"/>
    </row>
    <row r="37" spans="1:10" ht="42" customHeight="1" x14ac:dyDescent="0.25">
      <c r="A37" s="867"/>
      <c r="B37" s="933" t="s">
        <v>606</v>
      </c>
      <c r="C37" s="933"/>
      <c r="D37" s="933"/>
      <c r="E37" s="236" t="s">
        <v>327</v>
      </c>
      <c r="F37" s="236" t="s">
        <v>327</v>
      </c>
    </row>
    <row r="38" spans="1:10" x14ac:dyDescent="0.25">
      <c r="A38" s="84"/>
      <c r="B38" s="84"/>
      <c r="C38" s="84"/>
      <c r="F38" s="361"/>
    </row>
    <row r="39" spans="1:10" x14ac:dyDescent="0.25">
      <c r="A39" s="85" t="s">
        <v>16</v>
      </c>
      <c r="D39" s="84"/>
      <c r="E39" s="84"/>
      <c r="F39" s="361"/>
    </row>
    <row r="40" spans="1:10" ht="255.6" customHeight="1" x14ac:dyDescent="0.25">
      <c r="A40" s="362" t="s">
        <v>17</v>
      </c>
      <c r="B40" s="925" t="s">
        <v>991</v>
      </c>
      <c r="C40" s="925"/>
      <c r="D40" s="925"/>
      <c r="E40" s="925"/>
      <c r="F40" s="926"/>
    </row>
    <row r="42" spans="1:10" ht="56.25" customHeight="1" x14ac:dyDescent="0.25">
      <c r="A42" s="86" t="s">
        <v>29</v>
      </c>
      <c r="B42" s="870"/>
      <c r="C42" s="870"/>
      <c r="D42" s="870"/>
      <c r="E42" s="870"/>
      <c r="F42" s="870"/>
    </row>
  </sheetData>
  <sheetProtection selectLockedCells="1" selectUnlockedCells="1"/>
  <mergeCells count="16">
    <mergeCell ref="B40:F40"/>
    <mergeCell ref="B42:F42"/>
    <mergeCell ref="C13:D13"/>
    <mergeCell ref="C14:D14"/>
    <mergeCell ref="C15:D15"/>
    <mergeCell ref="C17:G17"/>
    <mergeCell ref="A36:A37"/>
    <mergeCell ref="B35:D35"/>
    <mergeCell ref="B36:D36"/>
    <mergeCell ref="B37:D37"/>
    <mergeCell ref="D4:G4"/>
    <mergeCell ref="D5:G5"/>
    <mergeCell ref="D6:G6"/>
    <mergeCell ref="C9:G9"/>
    <mergeCell ref="C10:G10"/>
    <mergeCell ref="C12:D12"/>
  </mergeCells>
  <pageMargins left="0.7" right="0.7" top="0.75" bottom="0.75" header="0.3" footer="0.3"/>
  <pageSetup paperSize="9" scale="76" firstPageNumber="0" fitToHeight="0"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J36"/>
  <sheetViews>
    <sheetView topLeftCell="E1" workbookViewId="0">
      <selection activeCell="J24" sqref="J24"/>
    </sheetView>
  </sheetViews>
  <sheetFormatPr defaultRowHeight="13.2" x14ac:dyDescent="0.25"/>
  <cols>
    <col min="1" max="4" width="0" hidden="1" customWidth="1"/>
    <col min="5" max="5" width="23.5546875" customWidth="1"/>
    <col min="8" max="8" width="21.6640625" customWidth="1"/>
    <col min="9" max="9" width="20.6640625" customWidth="1"/>
    <col min="10" max="10" width="15.88671875" customWidth="1"/>
  </cols>
  <sheetData>
    <row r="1" spans="1:10" ht="15.6" x14ac:dyDescent="0.3">
      <c r="A1" s="747" t="s">
        <v>4</v>
      </c>
      <c r="B1" s="747"/>
      <c r="C1" s="747"/>
      <c r="D1" s="747"/>
      <c r="E1" s="747"/>
      <c r="F1" s="747"/>
      <c r="G1" s="747"/>
      <c r="H1" s="747"/>
      <c r="I1" s="747"/>
      <c r="J1" s="747"/>
    </row>
    <row r="2" spans="1:10" ht="16.2" thickBot="1" x14ac:dyDescent="0.35">
      <c r="A2" s="2"/>
      <c r="B2" s="2"/>
    </row>
    <row r="3" spans="1:10" ht="13.8" thickBot="1" x14ac:dyDescent="0.3">
      <c r="C3" s="202"/>
      <c r="D3" s="203"/>
      <c r="G3" s="12" t="s">
        <v>24</v>
      </c>
      <c r="H3" s="204" t="s">
        <v>3</v>
      </c>
      <c r="I3" s="34"/>
      <c r="J3" s="35"/>
    </row>
    <row r="4" spans="1:10" ht="13.8" thickBot="1" x14ac:dyDescent="0.3">
      <c r="A4" s="205"/>
      <c r="E4" s="10" t="s">
        <v>0</v>
      </c>
      <c r="G4" s="29">
        <v>1</v>
      </c>
      <c r="H4" s="43" t="s">
        <v>50</v>
      </c>
      <c r="I4" s="5"/>
      <c r="J4" s="45"/>
    </row>
    <row r="5" spans="1:10" ht="13.8" thickBot="1" x14ac:dyDescent="0.3">
      <c r="A5" s="205"/>
      <c r="E5" s="10" t="s">
        <v>617</v>
      </c>
      <c r="G5" s="206">
        <v>43132</v>
      </c>
      <c r="H5" s="31" t="s">
        <v>229</v>
      </c>
      <c r="I5" s="5"/>
      <c r="J5" s="45"/>
    </row>
    <row r="6" spans="1:10" ht="13.8" thickBot="1" x14ac:dyDescent="0.3">
      <c r="A6" s="3"/>
      <c r="E6" s="3"/>
    </row>
    <row r="7" spans="1:10" ht="13.8" thickBot="1" x14ac:dyDescent="0.3">
      <c r="A7" s="205"/>
      <c r="E7" s="10" t="s">
        <v>21</v>
      </c>
      <c r="G7" s="6" t="s">
        <v>151</v>
      </c>
      <c r="H7" s="5"/>
      <c r="I7" s="5"/>
      <c r="J7" s="45"/>
    </row>
    <row r="8" spans="1:10" ht="13.8" thickBot="1" x14ac:dyDescent="0.3">
      <c r="A8" s="205"/>
      <c r="E8" s="11" t="s">
        <v>193</v>
      </c>
      <c r="G8" s="716" t="s">
        <v>48</v>
      </c>
      <c r="H8" s="717"/>
      <c r="I8" s="717"/>
      <c r="J8" s="718"/>
    </row>
    <row r="9" spans="1:10" ht="13.8" thickBot="1" x14ac:dyDescent="0.3">
      <c r="A9" s="205"/>
      <c r="E9" s="11" t="s">
        <v>26</v>
      </c>
      <c r="G9" s="716" t="s">
        <v>150</v>
      </c>
      <c r="H9" s="717"/>
      <c r="I9" s="717"/>
      <c r="J9" s="718"/>
    </row>
    <row r="10" spans="1:10" ht="13.8" thickBot="1" x14ac:dyDescent="0.3">
      <c r="A10" s="3"/>
      <c r="E10" s="3"/>
    </row>
    <row r="11" spans="1:10" ht="13.8" thickBot="1" x14ac:dyDescent="0.3">
      <c r="A11" s="3"/>
      <c r="C11" s="203"/>
      <c r="D11" s="14"/>
      <c r="E11" s="3"/>
      <c r="G11" s="719" t="s">
        <v>28</v>
      </c>
      <c r="H11" s="720"/>
    </row>
    <row r="12" spans="1:10" ht="13.8" thickBot="1" x14ac:dyDescent="0.3">
      <c r="A12" s="205"/>
      <c r="E12" s="207" t="s">
        <v>2</v>
      </c>
      <c r="G12" s="748">
        <v>15</v>
      </c>
      <c r="H12" s="749"/>
    </row>
    <row r="13" spans="1:10" ht="13.8" thickBot="1" x14ac:dyDescent="0.3">
      <c r="A13" s="205"/>
      <c r="E13" s="208" t="s">
        <v>20</v>
      </c>
      <c r="G13" s="748">
        <v>15</v>
      </c>
      <c r="H13" s="749"/>
    </row>
    <row r="14" spans="1:10" ht="13.8" thickBot="1" x14ac:dyDescent="0.3">
      <c r="A14" s="205"/>
      <c r="E14" s="209" t="s">
        <v>1</v>
      </c>
      <c r="G14" s="748">
        <v>8.2370000000000001</v>
      </c>
      <c r="H14" s="749"/>
    </row>
    <row r="15" spans="1:10" ht="13.8" thickBot="1" x14ac:dyDescent="0.3">
      <c r="A15" s="7"/>
      <c r="E15" s="7"/>
    </row>
    <row r="16" spans="1:10" ht="13.8" thickBot="1" x14ac:dyDescent="0.3">
      <c r="A16" s="205"/>
      <c r="E16" s="10" t="s">
        <v>18</v>
      </c>
      <c r="G16" s="6" t="s">
        <v>960</v>
      </c>
      <c r="H16" s="5"/>
      <c r="I16" s="5"/>
      <c r="J16" s="45"/>
    </row>
    <row r="17" spans="1:10" ht="13.8" thickBot="1" x14ac:dyDescent="0.3">
      <c r="A17" s="205"/>
      <c r="E17" s="11" t="s">
        <v>19</v>
      </c>
      <c r="G17" s="6" t="s">
        <v>945</v>
      </c>
      <c r="H17" s="5"/>
      <c r="I17" s="5"/>
      <c r="J17" s="45"/>
    </row>
    <row r="19" spans="1:10" ht="15.6" x14ac:dyDescent="0.3">
      <c r="A19" s="747" t="s">
        <v>5</v>
      </c>
      <c r="B19" s="747"/>
      <c r="C19" s="747"/>
      <c r="D19" s="747"/>
      <c r="E19" s="747"/>
      <c r="F19" s="747"/>
      <c r="G19" s="747"/>
      <c r="H19" s="747"/>
      <c r="I19" s="747"/>
      <c r="J19" s="747"/>
    </row>
    <row r="20" spans="1:10" ht="15.6" x14ac:dyDescent="0.3">
      <c r="A20" s="2"/>
      <c r="B20" s="2"/>
    </row>
    <row r="21" spans="1:10" ht="13.8" thickBot="1" x14ac:dyDescent="0.3">
      <c r="A21" s="14"/>
      <c r="B21" s="14"/>
      <c r="C21" s="14"/>
      <c r="D21" s="14"/>
      <c r="E21" s="22" t="s">
        <v>23</v>
      </c>
      <c r="F21" s="15" t="s">
        <v>6</v>
      </c>
      <c r="G21" s="15" t="s">
        <v>7</v>
      </c>
      <c r="H21" s="15" t="s">
        <v>8</v>
      </c>
      <c r="I21" s="15" t="s">
        <v>9</v>
      </c>
      <c r="J21" s="15" t="s">
        <v>10</v>
      </c>
    </row>
    <row r="22" spans="1:10" ht="13.8" thickBot="1" x14ac:dyDescent="0.3">
      <c r="A22" s="14"/>
      <c r="B22" s="14"/>
      <c r="C22" s="14"/>
      <c r="D22" s="14"/>
      <c r="E22" s="211" t="s">
        <v>11</v>
      </c>
      <c r="F22" s="212"/>
      <c r="G22" s="212"/>
      <c r="H22" s="212"/>
      <c r="I22" s="252">
        <f>I23</f>
        <v>15000</v>
      </c>
      <c r="J22" s="252">
        <f>J23</f>
        <v>8237.68</v>
      </c>
    </row>
    <row r="23" spans="1:10" ht="13.8" thickBot="1" x14ac:dyDescent="0.3">
      <c r="A23" s="14"/>
      <c r="B23" s="14"/>
      <c r="C23" s="14"/>
      <c r="D23" s="14"/>
      <c r="E23" s="215"/>
      <c r="F23" s="215">
        <v>642</v>
      </c>
      <c r="G23" s="215"/>
      <c r="H23" s="215" t="s">
        <v>230</v>
      </c>
      <c r="I23" s="230">
        <v>15000</v>
      </c>
      <c r="J23" s="230">
        <v>8237.68</v>
      </c>
    </row>
    <row r="24" spans="1:10" ht="13.8" thickBot="1" x14ac:dyDescent="0.3">
      <c r="A24" s="14"/>
      <c r="B24" s="14"/>
      <c r="C24" s="14"/>
      <c r="D24" s="14"/>
      <c r="E24" s="211" t="s">
        <v>12</v>
      </c>
      <c r="F24" s="212"/>
      <c r="G24" s="212"/>
      <c r="H24" s="212"/>
      <c r="I24" s="212"/>
      <c r="J24" s="216"/>
    </row>
    <row r="25" spans="1:10" ht="13.8" thickBot="1" x14ac:dyDescent="0.3">
      <c r="A25" s="14"/>
      <c r="B25" s="14"/>
      <c r="C25" s="14"/>
      <c r="D25" s="14"/>
      <c r="E25" s="217"/>
      <c r="F25" s="217"/>
      <c r="G25" s="217"/>
      <c r="H25" s="217"/>
      <c r="I25" s="217"/>
      <c r="J25" s="217"/>
    </row>
    <row r="26" spans="1:10" ht="13.8" thickBot="1" x14ac:dyDescent="0.3">
      <c r="A26" s="14"/>
      <c r="B26" s="14"/>
      <c r="C26" s="14"/>
      <c r="D26" s="14"/>
      <c r="E26" s="218" t="s">
        <v>13</v>
      </c>
      <c r="F26" s="212"/>
      <c r="G26" s="212"/>
      <c r="H26" s="212"/>
      <c r="I26" s="213">
        <f>I22</f>
        <v>15000</v>
      </c>
      <c r="J26" s="219">
        <f>J22</f>
        <v>8237.68</v>
      </c>
    </row>
    <row r="28" spans="1:10" ht="15.6" x14ac:dyDescent="0.3">
      <c r="A28" s="747" t="s">
        <v>14</v>
      </c>
      <c r="B28" s="747"/>
      <c r="C28" s="747"/>
      <c r="D28" s="747"/>
      <c r="E28" s="747"/>
      <c r="F28" s="747"/>
      <c r="G28" s="747"/>
      <c r="H28" s="747"/>
      <c r="I28" s="747"/>
      <c r="J28" s="747"/>
    </row>
    <row r="29" spans="1:10" ht="15.6" x14ac:dyDescent="0.3">
      <c r="A29" s="210"/>
      <c r="B29" s="210"/>
      <c r="C29" s="210"/>
      <c r="D29" s="210"/>
      <c r="E29" s="220"/>
      <c r="F29" s="220"/>
      <c r="G29" s="220"/>
      <c r="H29" s="220"/>
      <c r="I29" s="220"/>
      <c r="J29" s="220"/>
    </row>
    <row r="30" spans="1:10" ht="21" x14ac:dyDescent="0.25">
      <c r="A30" s="14"/>
      <c r="B30" s="14"/>
      <c r="C30" s="14"/>
      <c r="D30" s="14"/>
      <c r="E30" s="750" t="s">
        <v>22</v>
      </c>
      <c r="F30" s="750"/>
      <c r="G30" s="750"/>
      <c r="H30" s="251" t="s">
        <v>15</v>
      </c>
      <c r="I30" s="156" t="s">
        <v>936</v>
      </c>
      <c r="J30" s="23" t="s">
        <v>937</v>
      </c>
    </row>
    <row r="31" spans="1:10" ht="30.75" customHeight="1" x14ac:dyDescent="0.25">
      <c r="A31" s="14"/>
      <c r="B31" s="14"/>
      <c r="C31" s="14"/>
      <c r="D31" s="14"/>
      <c r="E31" s="740" t="s">
        <v>232</v>
      </c>
      <c r="F31" s="741"/>
      <c r="G31" s="742"/>
      <c r="H31" s="192" t="s">
        <v>231</v>
      </c>
      <c r="I31" s="38">
        <v>6</v>
      </c>
      <c r="J31" s="55">
        <v>6</v>
      </c>
    </row>
    <row r="32" spans="1:10" ht="20.399999999999999" x14ac:dyDescent="0.25">
      <c r="A32" s="14"/>
      <c r="B32" s="14"/>
      <c r="C32" s="14"/>
      <c r="D32" s="14"/>
      <c r="E32" s="740" t="s">
        <v>233</v>
      </c>
      <c r="F32" s="741"/>
      <c r="G32" s="742"/>
      <c r="H32" s="192" t="s">
        <v>231</v>
      </c>
      <c r="I32" s="38">
        <v>5</v>
      </c>
      <c r="J32" s="55">
        <v>6</v>
      </c>
    </row>
    <row r="33" spans="5:10" ht="30.6" x14ac:dyDescent="0.25">
      <c r="E33" s="740" t="s">
        <v>233</v>
      </c>
      <c r="F33" s="741"/>
      <c r="G33" s="742"/>
      <c r="H33" s="192" t="s">
        <v>728</v>
      </c>
      <c r="I33" s="38">
        <v>1</v>
      </c>
      <c r="J33" s="55">
        <v>0</v>
      </c>
    </row>
    <row r="34" spans="5:10" ht="13.8" thickBot="1" x14ac:dyDescent="0.3">
      <c r="E34" s="4" t="s">
        <v>16</v>
      </c>
    </row>
    <row r="35" spans="5:10" ht="139.5" customHeight="1" thickBot="1" x14ac:dyDescent="0.3">
      <c r="E35" s="736" t="s">
        <v>194</v>
      </c>
      <c r="F35" s="737"/>
      <c r="G35" s="738" t="s">
        <v>472</v>
      </c>
      <c r="H35" s="738"/>
      <c r="I35" s="738"/>
      <c r="J35" s="739"/>
    </row>
    <row r="36" spans="5:10" ht="33.75" customHeight="1" thickBot="1" x14ac:dyDescent="0.3">
      <c r="E36" s="743" t="s">
        <v>195</v>
      </c>
      <c r="F36" s="744"/>
      <c r="G36" s="745"/>
      <c r="H36" s="745"/>
      <c r="I36" s="745"/>
      <c r="J36" s="746"/>
    </row>
  </sheetData>
  <mergeCells count="17">
    <mergeCell ref="E31:G31"/>
    <mergeCell ref="E32:G32"/>
    <mergeCell ref="A28:J28"/>
    <mergeCell ref="G14:H14"/>
    <mergeCell ref="G8:J8"/>
    <mergeCell ref="G9:J9"/>
    <mergeCell ref="E30:G30"/>
    <mergeCell ref="A1:J1"/>
    <mergeCell ref="G11:H11"/>
    <mergeCell ref="G12:H12"/>
    <mergeCell ref="G13:H13"/>
    <mergeCell ref="A19:J19"/>
    <mergeCell ref="E35:F35"/>
    <mergeCell ref="G35:J35"/>
    <mergeCell ref="E33:G33"/>
    <mergeCell ref="E36:F36"/>
    <mergeCell ref="G36:J36"/>
  </mergeCells>
  <pageMargins left="0.7" right="0.7" top="0.75" bottom="0.75" header="0.3" footer="0.3"/>
  <pageSetup paperSize="9" scale="89" fitToHeight="0"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92D050"/>
    <pageSetUpPr fitToPage="1"/>
  </sheetPr>
  <dimension ref="A2:J42"/>
  <sheetViews>
    <sheetView workbookViewId="0">
      <selection activeCell="C17" sqref="C17:G17"/>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5</v>
      </c>
      <c r="D5" s="835" t="s">
        <v>610</v>
      </c>
      <c r="E5" s="835"/>
      <c r="F5" s="835"/>
      <c r="G5" s="835"/>
    </row>
    <row r="6" spans="1:7" ht="13.8" thickBot="1" x14ac:dyDescent="0.3">
      <c r="A6" s="63" t="s">
        <v>617</v>
      </c>
      <c r="C6" s="64" t="s">
        <v>332</v>
      </c>
      <c r="D6" s="836" t="s">
        <v>611</v>
      </c>
      <c r="E6" s="836"/>
      <c r="F6" s="836"/>
      <c r="G6" s="836"/>
    </row>
    <row r="7" spans="1:7" ht="13.8" thickBot="1" x14ac:dyDescent="0.3">
      <c r="A7" s="68"/>
    </row>
    <row r="8" spans="1:7" ht="13.8" thickBot="1" x14ac:dyDescent="0.3">
      <c r="A8" s="61" t="s">
        <v>21</v>
      </c>
      <c r="C8" s="69" t="s">
        <v>324</v>
      </c>
      <c r="D8" s="98"/>
      <c r="E8" s="98"/>
      <c r="F8" s="98"/>
      <c r="G8" s="70"/>
    </row>
    <row r="9" spans="1:7" ht="13.8" thickBot="1" x14ac:dyDescent="0.3">
      <c r="A9" s="63" t="s">
        <v>102</v>
      </c>
      <c r="C9" s="906" t="s">
        <v>48</v>
      </c>
      <c r="D9" s="907"/>
      <c r="E9" s="907"/>
      <c r="F9" s="907"/>
      <c r="G9" s="908"/>
    </row>
    <row r="10" spans="1:7" ht="13.8" thickBot="1" x14ac:dyDescent="0.3">
      <c r="A10" s="63" t="s">
        <v>26</v>
      </c>
      <c r="C10" s="838" t="s">
        <v>858</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5</v>
      </c>
      <c r="D13" s="828"/>
    </row>
    <row r="14" spans="1:7" ht="13.8" thickBot="1" x14ac:dyDescent="0.3">
      <c r="A14" s="61" t="s">
        <v>20</v>
      </c>
      <c r="C14" s="828">
        <v>5</v>
      </c>
      <c r="D14" s="828"/>
    </row>
    <row r="15" spans="1:7" ht="13.8" thickBot="1" x14ac:dyDescent="0.3">
      <c r="A15" s="63" t="s">
        <v>1</v>
      </c>
      <c r="C15" s="828">
        <v>2.67</v>
      </c>
      <c r="D15" s="828"/>
    </row>
    <row r="16" spans="1:7" ht="13.8" thickBot="1" x14ac:dyDescent="0.3">
      <c r="A16" s="72"/>
    </row>
    <row r="17" spans="1:7" ht="13.8" thickBot="1" x14ac:dyDescent="0.3">
      <c r="A17" s="61" t="s">
        <v>18</v>
      </c>
      <c r="C17" s="838" t="s">
        <v>939</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x14ac:dyDescent="0.25">
      <c r="A21" s="73" t="s">
        <v>23</v>
      </c>
      <c r="B21" s="74" t="s">
        <v>6</v>
      </c>
      <c r="C21" s="74" t="s">
        <v>7</v>
      </c>
      <c r="D21" s="74" t="s">
        <v>8</v>
      </c>
      <c r="E21" s="74" t="s">
        <v>9</v>
      </c>
      <c r="F21" s="74" t="s">
        <v>10</v>
      </c>
    </row>
    <row r="22" spans="1:7" x14ac:dyDescent="0.25">
      <c r="A22" s="102"/>
      <c r="B22" s="75">
        <v>630</v>
      </c>
      <c r="C22" s="75"/>
      <c r="D22" s="75" t="s">
        <v>55</v>
      </c>
      <c r="E22" s="115">
        <v>5000</v>
      </c>
      <c r="F22" s="115">
        <v>2670.19</v>
      </c>
    </row>
    <row r="23" spans="1:7" ht="13.8" thickBot="1" x14ac:dyDescent="0.3">
      <c r="A23" s="157"/>
      <c r="B23" s="158"/>
      <c r="C23" s="158"/>
      <c r="D23" s="158"/>
      <c r="E23" s="159"/>
      <c r="F23" s="160"/>
    </row>
    <row r="24" spans="1:7" ht="13.8" thickBot="1" x14ac:dyDescent="0.3">
      <c r="A24" s="161" t="s">
        <v>11</v>
      </c>
      <c r="B24" s="162"/>
      <c r="C24" s="162"/>
      <c r="D24" s="162"/>
      <c r="E24" s="163">
        <f>SUM(E22:E23)</f>
        <v>5000</v>
      </c>
      <c r="F24" s="163">
        <f>SUM(F22:F23)</f>
        <v>2670.19</v>
      </c>
    </row>
    <row r="25" spans="1:7" x14ac:dyDescent="0.25">
      <c r="A25" s="311"/>
      <c r="B25" s="312">
        <v>713</v>
      </c>
      <c r="C25" s="312"/>
      <c r="D25" s="312" t="s">
        <v>761</v>
      </c>
      <c r="E25" s="115">
        <v>0</v>
      </c>
      <c r="F25" s="115">
        <v>0</v>
      </c>
    </row>
    <row r="26" spans="1:7" ht="13.8" thickBot="1" x14ac:dyDescent="0.3">
      <c r="A26" s="313"/>
      <c r="B26" s="137"/>
      <c r="C26" s="137"/>
      <c r="D26" s="137"/>
      <c r="E26" s="160"/>
      <c r="F26" s="160"/>
    </row>
    <row r="27" spans="1:7" ht="13.8" thickBot="1" x14ac:dyDescent="0.3">
      <c r="A27" s="244" t="s">
        <v>12</v>
      </c>
      <c r="B27" s="141">
        <v>0</v>
      </c>
      <c r="C27" s="141"/>
      <c r="D27" s="141"/>
      <c r="E27" s="247">
        <f>SUM(E25:E26)</f>
        <v>0</v>
      </c>
      <c r="F27" s="247">
        <f>SUM(F25:F26)</f>
        <v>0</v>
      </c>
    </row>
    <row r="28" spans="1:7" ht="13.8" thickBot="1" x14ac:dyDescent="0.3">
      <c r="A28" s="314" t="s">
        <v>13</v>
      </c>
      <c r="B28" s="315" t="s">
        <v>67</v>
      </c>
      <c r="C28" s="315" t="s">
        <v>67</v>
      </c>
      <c r="D28" s="315" t="s">
        <v>67</v>
      </c>
      <c r="E28" s="316">
        <f>E27+E24</f>
        <v>5000</v>
      </c>
      <c r="F28" s="317">
        <f>F27+F24</f>
        <v>2670.19</v>
      </c>
    </row>
    <row r="31" spans="1:7" ht="15.6" x14ac:dyDescent="0.3">
      <c r="A31" s="56" t="s">
        <v>14</v>
      </c>
      <c r="B31" s="57"/>
      <c r="C31" s="57"/>
      <c r="D31" s="57"/>
      <c r="E31" s="57"/>
      <c r="F31" s="57"/>
      <c r="G31" s="57"/>
    </row>
    <row r="32" spans="1:7" x14ac:dyDescent="0.25">
      <c r="A32" s="80"/>
    </row>
    <row r="33" spans="1:10" ht="21" x14ac:dyDescent="0.25">
      <c r="A33" s="685" t="s">
        <v>22</v>
      </c>
      <c r="B33" s="883" t="s">
        <v>15</v>
      </c>
      <c r="C33" s="883"/>
      <c r="D33" s="883"/>
      <c r="E33" s="156" t="s">
        <v>936</v>
      </c>
      <c r="F33" s="23" t="s">
        <v>937</v>
      </c>
    </row>
    <row r="34" spans="1:10" x14ac:dyDescent="0.25">
      <c r="A34" s="934" t="s">
        <v>929</v>
      </c>
      <c r="B34" s="936" t="s">
        <v>607</v>
      </c>
      <c r="C34" s="937"/>
      <c r="D34" s="938"/>
      <c r="E34" s="236" t="s">
        <v>930</v>
      </c>
      <c r="F34" s="38">
        <v>53</v>
      </c>
      <c r="I34" s="171"/>
      <c r="J34" s="172"/>
    </row>
    <row r="35" spans="1:10" ht="12.75" customHeight="1" x14ac:dyDescent="0.25">
      <c r="A35" s="934"/>
      <c r="B35" s="939" t="s">
        <v>461</v>
      </c>
      <c r="C35" s="940"/>
      <c r="D35" s="941"/>
      <c r="E35" s="236" t="s">
        <v>846</v>
      </c>
      <c r="F35" s="38">
        <v>12</v>
      </c>
      <c r="I35" s="171"/>
      <c r="J35" s="172"/>
    </row>
    <row r="36" spans="1:10" x14ac:dyDescent="0.25">
      <c r="A36" s="935"/>
      <c r="B36" s="942" t="s">
        <v>333</v>
      </c>
      <c r="C36" s="943"/>
      <c r="D36" s="944"/>
      <c r="E36" s="188">
        <v>0.8</v>
      </c>
      <c r="F36" s="529">
        <v>0.78</v>
      </c>
      <c r="I36" s="171"/>
      <c r="J36" s="172"/>
    </row>
    <row r="37" spans="1:10" x14ac:dyDescent="0.25">
      <c r="A37" s="80"/>
    </row>
    <row r="38" spans="1:10" x14ac:dyDescent="0.25">
      <c r="A38" s="84"/>
      <c r="B38" s="84"/>
      <c r="C38" s="84"/>
    </row>
    <row r="39" spans="1:10" x14ac:dyDescent="0.25">
      <c r="A39" s="85" t="s">
        <v>16</v>
      </c>
      <c r="D39" s="84"/>
      <c r="E39" s="84"/>
      <c r="F39" s="84"/>
    </row>
    <row r="40" spans="1:10" ht="57" x14ac:dyDescent="0.25">
      <c r="A40" s="86" t="s">
        <v>17</v>
      </c>
      <c r="B40" s="870" t="s">
        <v>938</v>
      </c>
      <c r="C40" s="870"/>
      <c r="D40" s="870"/>
      <c r="E40" s="870"/>
      <c r="F40" s="870"/>
    </row>
    <row r="42" spans="1:10" ht="22.8" x14ac:dyDescent="0.25">
      <c r="A42" s="86" t="s">
        <v>29</v>
      </c>
      <c r="B42" s="870" t="s">
        <v>931</v>
      </c>
      <c r="C42" s="870"/>
      <c r="D42" s="870"/>
      <c r="E42" s="870"/>
      <c r="F42" s="870"/>
    </row>
  </sheetData>
  <sheetProtection selectLockedCells="1" selectUnlockedCells="1"/>
  <mergeCells count="17">
    <mergeCell ref="A34:A36"/>
    <mergeCell ref="B34:D34"/>
    <mergeCell ref="C12:D12"/>
    <mergeCell ref="D4:G4"/>
    <mergeCell ref="D5:G5"/>
    <mergeCell ref="D6:G6"/>
    <mergeCell ref="C9:G9"/>
    <mergeCell ref="C10:G10"/>
    <mergeCell ref="B35:D35"/>
    <mergeCell ref="B36:D36"/>
    <mergeCell ref="B40:F40"/>
    <mergeCell ref="B42:F42"/>
    <mergeCell ref="C13:D13"/>
    <mergeCell ref="C14:D14"/>
    <mergeCell ref="C15:D15"/>
    <mergeCell ref="C17:G17"/>
    <mergeCell ref="B33:D33"/>
  </mergeCells>
  <pageMargins left="0.7" right="0.7" top="0.75" bottom="0.75" header="0.3" footer="0.3"/>
  <pageSetup paperSize="9" scale="76" firstPageNumber="0" fitToHeight="0" orientation="portrait"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92D050"/>
    <pageSetUpPr fitToPage="1"/>
  </sheetPr>
  <dimension ref="A1:G39"/>
  <sheetViews>
    <sheetView workbookViewId="0">
      <selection activeCell="F44" sqref="F44"/>
    </sheetView>
  </sheetViews>
  <sheetFormatPr defaultRowHeight="13.2" x14ac:dyDescent="0.25"/>
  <cols>
    <col min="1" max="1" width="22.33203125" customWidth="1"/>
    <col min="4" max="4" width="17.33203125" customWidth="1"/>
    <col min="5" max="5" width="14.88671875" customWidth="1"/>
    <col min="6" max="6" width="15.6640625" customWidth="1"/>
  </cols>
  <sheetData>
    <row r="1" spans="1:7" ht="15.6" x14ac:dyDescent="0.3">
      <c r="A1" s="8" t="s">
        <v>4</v>
      </c>
      <c r="B1" s="8"/>
      <c r="C1" s="9"/>
      <c r="D1" s="9"/>
      <c r="E1" s="9"/>
      <c r="F1" s="9"/>
      <c r="G1" s="9"/>
    </row>
    <row r="2" spans="1:7" ht="9" customHeight="1" thickBot="1" x14ac:dyDescent="0.35">
      <c r="A2" s="2"/>
      <c r="B2" s="2"/>
    </row>
    <row r="3" spans="1:7" ht="13.8" thickBot="1" x14ac:dyDescent="0.3">
      <c r="C3" s="12" t="s">
        <v>24</v>
      </c>
      <c r="D3" s="719" t="s">
        <v>3</v>
      </c>
      <c r="E3" s="863"/>
      <c r="F3" s="863"/>
      <c r="G3" s="945"/>
    </row>
    <row r="4" spans="1:7" ht="13.8" thickBot="1" x14ac:dyDescent="0.3">
      <c r="A4" s="10" t="s">
        <v>0</v>
      </c>
      <c r="C4" s="29">
        <v>5</v>
      </c>
      <c r="D4" s="864" t="s">
        <v>601</v>
      </c>
      <c r="E4" s="865"/>
      <c r="F4" s="865"/>
      <c r="G4" s="900"/>
    </row>
    <row r="5" spans="1:7" ht="13.8" thickBot="1" x14ac:dyDescent="0.3">
      <c r="A5" s="63" t="s">
        <v>617</v>
      </c>
      <c r="C5" s="36" t="s">
        <v>330</v>
      </c>
      <c r="D5" s="30" t="s">
        <v>334</v>
      </c>
      <c r="E5" s="31"/>
      <c r="F5" s="31"/>
      <c r="G5" s="32"/>
    </row>
    <row r="6" spans="1:7" ht="13.8" thickBot="1" x14ac:dyDescent="0.3">
      <c r="A6" s="3"/>
    </row>
    <row r="7" spans="1:7" ht="13.8" thickBot="1" x14ac:dyDescent="0.3">
      <c r="A7" s="10" t="s">
        <v>21</v>
      </c>
      <c r="C7" s="716" t="s">
        <v>335</v>
      </c>
      <c r="D7" s="717"/>
      <c r="E7" s="717"/>
      <c r="F7" s="717"/>
      <c r="G7" s="718"/>
    </row>
    <row r="8" spans="1:7" ht="13.8" thickBot="1" x14ac:dyDescent="0.3">
      <c r="A8" s="11" t="s">
        <v>193</v>
      </c>
      <c r="C8" s="6" t="s">
        <v>48</v>
      </c>
      <c r="D8" s="5"/>
      <c r="E8" s="5"/>
      <c r="F8" s="5"/>
      <c r="G8" s="45"/>
    </row>
    <row r="9" spans="1:7" ht="13.8" thickBot="1" x14ac:dyDescent="0.3">
      <c r="A9" s="11" t="s">
        <v>26</v>
      </c>
      <c r="C9" s="716" t="s">
        <v>928</v>
      </c>
      <c r="D9" s="717"/>
      <c r="E9" s="717"/>
      <c r="F9" s="717"/>
      <c r="G9" s="718"/>
    </row>
    <row r="10" spans="1:7" ht="13.8" thickBot="1" x14ac:dyDescent="0.3">
      <c r="A10" s="3"/>
    </row>
    <row r="11" spans="1:7" ht="13.8" thickBot="1" x14ac:dyDescent="0.3">
      <c r="A11" s="3"/>
      <c r="C11" s="719" t="s">
        <v>28</v>
      </c>
      <c r="D11" s="720"/>
    </row>
    <row r="12" spans="1:7" ht="13.8" thickBot="1" x14ac:dyDescent="0.3">
      <c r="A12" s="13" t="s">
        <v>2</v>
      </c>
      <c r="C12" s="721">
        <v>7.18</v>
      </c>
      <c r="D12" s="722"/>
    </row>
    <row r="13" spans="1:7" ht="13.8" thickBot="1" x14ac:dyDescent="0.3">
      <c r="A13" s="10" t="s">
        <v>20</v>
      </c>
      <c r="C13" s="721">
        <v>14.71</v>
      </c>
      <c r="D13" s="722"/>
    </row>
    <row r="14" spans="1:7" ht="13.8" thickBot="1" x14ac:dyDescent="0.3">
      <c r="A14" s="11" t="s">
        <v>1</v>
      </c>
      <c r="C14" s="721">
        <v>14.577</v>
      </c>
      <c r="D14" s="722"/>
    </row>
    <row r="15" spans="1:7" ht="13.8" thickBot="1" x14ac:dyDescent="0.3">
      <c r="A15" s="7"/>
    </row>
    <row r="16" spans="1:7" ht="13.8" thickBot="1" x14ac:dyDescent="0.3">
      <c r="A16" s="10" t="s">
        <v>18</v>
      </c>
      <c r="C16" s="716" t="s">
        <v>944</v>
      </c>
      <c r="D16" s="717"/>
      <c r="E16" s="717"/>
      <c r="F16" s="717"/>
      <c r="G16" s="718"/>
    </row>
    <row r="17" spans="1:7" ht="13.8" thickBot="1" x14ac:dyDescent="0.3">
      <c r="A17" s="11" t="s">
        <v>19</v>
      </c>
      <c r="C17" s="716" t="s">
        <v>945</v>
      </c>
      <c r="D17" s="717"/>
      <c r="E17" s="717"/>
      <c r="F17" s="717"/>
      <c r="G17" s="718"/>
    </row>
    <row r="19" spans="1:7" ht="15.6" x14ac:dyDescent="0.3">
      <c r="A19" s="8" t="s">
        <v>5</v>
      </c>
      <c r="B19" s="8"/>
      <c r="C19" s="9"/>
      <c r="D19" s="9"/>
      <c r="E19" s="9"/>
      <c r="F19" s="9"/>
      <c r="G19" s="9"/>
    </row>
    <row r="20" spans="1:7" ht="15.6" x14ac:dyDescent="0.3">
      <c r="A20" s="2"/>
    </row>
    <row r="21" spans="1:7" x14ac:dyDescent="0.25">
      <c r="A21" s="22" t="s">
        <v>23</v>
      </c>
      <c r="B21" s="15" t="s">
        <v>6</v>
      </c>
      <c r="C21" s="15" t="s">
        <v>7</v>
      </c>
      <c r="D21" s="15" t="s">
        <v>8</v>
      </c>
      <c r="E21" s="15" t="s">
        <v>9</v>
      </c>
      <c r="F21" s="15" t="s">
        <v>10</v>
      </c>
    </row>
    <row r="22" spans="1:7" x14ac:dyDescent="0.25">
      <c r="A22" s="15"/>
      <c r="B22" s="308">
        <v>630</v>
      </c>
      <c r="C22" s="121"/>
      <c r="D22" s="122" t="s">
        <v>55</v>
      </c>
      <c r="E22" s="47">
        <v>2000</v>
      </c>
      <c r="F22" s="47">
        <v>717.55</v>
      </c>
    </row>
    <row r="23" spans="1:7" x14ac:dyDescent="0.25">
      <c r="A23" s="15"/>
      <c r="B23" s="308">
        <v>620</v>
      </c>
      <c r="C23" s="121"/>
      <c r="D23" s="122" t="s">
        <v>57</v>
      </c>
      <c r="E23" s="47">
        <v>180</v>
      </c>
      <c r="F23" s="47">
        <v>124.78</v>
      </c>
    </row>
    <row r="24" spans="1:7" ht="13.8" thickBot="1" x14ac:dyDescent="0.3">
      <c r="A24" s="16"/>
      <c r="B24" s="16">
        <v>640</v>
      </c>
      <c r="C24" s="16"/>
      <c r="D24" s="187" t="s">
        <v>66</v>
      </c>
      <c r="E24" s="47">
        <v>12530</v>
      </c>
      <c r="F24" s="47">
        <f>13235+80+420</f>
        <v>13735</v>
      </c>
    </row>
    <row r="25" spans="1:7" ht="13.8" thickBot="1" x14ac:dyDescent="0.3">
      <c r="A25" s="17" t="s">
        <v>11</v>
      </c>
      <c r="B25" s="18"/>
      <c r="C25" s="18"/>
      <c r="D25" s="18"/>
      <c r="E25" s="52">
        <f>SUM(E22:E24)</f>
        <v>14710</v>
      </c>
      <c r="F25" s="52">
        <f>SUM(F22:F24)</f>
        <v>14577.33</v>
      </c>
    </row>
    <row r="26" spans="1:7" ht="13.8" thickBot="1" x14ac:dyDescent="0.3">
      <c r="A26" s="17" t="s">
        <v>12</v>
      </c>
      <c r="B26" s="18"/>
      <c r="C26" s="18"/>
      <c r="D26" s="18"/>
      <c r="E26" s="230"/>
      <c r="F26" s="231"/>
    </row>
    <row r="27" spans="1:7" ht="13.8" thickBot="1" x14ac:dyDescent="0.3">
      <c r="A27" s="20" t="s">
        <v>13</v>
      </c>
      <c r="B27" s="18"/>
      <c r="C27" s="18"/>
      <c r="D27" s="18"/>
      <c r="E27" s="50">
        <f>E25</f>
        <v>14710</v>
      </c>
      <c r="F27" s="51">
        <f>F25</f>
        <v>14577.33</v>
      </c>
    </row>
    <row r="29" spans="1:7" ht="15.6" x14ac:dyDescent="0.3">
      <c r="A29" s="8" t="s">
        <v>14</v>
      </c>
      <c r="B29" s="9"/>
      <c r="C29" s="9"/>
      <c r="D29" s="9"/>
      <c r="E29" s="9"/>
      <c r="F29" s="9"/>
      <c r="G29" s="9"/>
    </row>
    <row r="30" spans="1:7" x14ac:dyDescent="0.25">
      <c r="A30" s="1"/>
    </row>
    <row r="31" spans="1:7" ht="20.399999999999999" x14ac:dyDescent="0.25">
      <c r="A31" s="750" t="s">
        <v>22</v>
      </c>
      <c r="B31" s="750"/>
      <c r="C31" s="750"/>
      <c r="D31" s="156" t="s">
        <v>15</v>
      </c>
      <c r="E31" s="156" t="s">
        <v>936</v>
      </c>
      <c r="F31" s="156" t="s">
        <v>937</v>
      </c>
    </row>
    <row r="32" spans="1:7" ht="30.75" customHeight="1" x14ac:dyDescent="0.25">
      <c r="A32" s="732" t="s">
        <v>336</v>
      </c>
      <c r="B32" s="732"/>
      <c r="C32" s="732"/>
      <c r="D32" s="319" t="s">
        <v>337</v>
      </c>
      <c r="E32" s="320" t="s">
        <v>33</v>
      </c>
      <c r="F32" s="533" t="s">
        <v>33</v>
      </c>
    </row>
    <row r="33" spans="1:7" ht="27.75" customHeight="1" x14ac:dyDescent="0.25">
      <c r="A33" s="732" t="s">
        <v>338</v>
      </c>
      <c r="B33" s="732"/>
      <c r="C33" s="732"/>
      <c r="D33" s="319" t="s">
        <v>339</v>
      </c>
      <c r="E33" s="320" t="s">
        <v>340</v>
      </c>
      <c r="F33" s="320" t="s">
        <v>340</v>
      </c>
    </row>
    <row r="34" spans="1:7" ht="95.25" customHeight="1" x14ac:dyDescent="0.25">
      <c r="A34" s="732" t="s">
        <v>608</v>
      </c>
      <c r="B34" s="732"/>
      <c r="C34" s="732"/>
      <c r="D34" s="319" t="s">
        <v>609</v>
      </c>
      <c r="E34" s="320" t="s">
        <v>33</v>
      </c>
      <c r="F34" s="533" t="s">
        <v>33</v>
      </c>
    </row>
    <row r="35" spans="1:7" x14ac:dyDescent="0.25">
      <c r="E35" s="14"/>
      <c r="F35" s="14"/>
      <c r="G35" s="14"/>
    </row>
    <row r="36" spans="1:7" x14ac:dyDescent="0.25">
      <c r="A36" s="4" t="s">
        <v>16</v>
      </c>
    </row>
    <row r="37" spans="1:7" ht="117.75" customHeight="1" x14ac:dyDescent="0.25">
      <c r="A37" s="28" t="s">
        <v>17</v>
      </c>
      <c r="B37" s="723" t="s">
        <v>946</v>
      </c>
      <c r="C37" s="724"/>
      <c r="D37" s="724"/>
      <c r="E37" s="724"/>
      <c r="F37" s="725"/>
    </row>
    <row r="39" spans="1:7" ht="32.25" customHeight="1" x14ac:dyDescent="0.25">
      <c r="A39" s="28" t="s">
        <v>29</v>
      </c>
      <c r="B39" s="723"/>
      <c r="C39" s="724"/>
      <c r="D39" s="724"/>
      <c r="E39" s="724"/>
      <c r="F39" s="725"/>
    </row>
  </sheetData>
  <mergeCells count="16">
    <mergeCell ref="C12:D12"/>
    <mergeCell ref="D3:G3"/>
    <mergeCell ref="D4:G4"/>
    <mergeCell ref="C7:G7"/>
    <mergeCell ref="C9:G9"/>
    <mergeCell ref="C11:D11"/>
    <mergeCell ref="A33:C33"/>
    <mergeCell ref="B37:F37"/>
    <mergeCell ref="B39:F39"/>
    <mergeCell ref="C13:D13"/>
    <mergeCell ref="C14:D14"/>
    <mergeCell ref="C16:G16"/>
    <mergeCell ref="C17:G17"/>
    <mergeCell ref="A31:C31"/>
    <mergeCell ref="A32:C32"/>
    <mergeCell ref="A34:C34"/>
  </mergeCells>
  <pageMargins left="0.7" right="0.7" top="0.75" bottom="0.75" header="0.3" footer="0.3"/>
  <pageSetup paperSize="9" scale="91" fitToHeight="0" orientation="portrait"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92D050"/>
    <pageSetUpPr fitToPage="1"/>
  </sheetPr>
  <dimension ref="A2:J40"/>
  <sheetViews>
    <sheetView workbookViewId="0">
      <selection activeCell="B39" sqref="B39"/>
    </sheetView>
  </sheetViews>
  <sheetFormatPr defaultColWidth="9.109375" defaultRowHeight="13.2" x14ac:dyDescent="0.25"/>
  <cols>
    <col min="1" max="1" width="32.109375" style="58" customWidth="1"/>
    <col min="2" max="2" width="8.109375" style="58" customWidth="1"/>
    <col min="3" max="3" width="8.5546875" style="58" customWidth="1"/>
    <col min="4" max="4" width="24.5546875"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5</v>
      </c>
      <c r="D5" s="835" t="s">
        <v>601</v>
      </c>
      <c r="E5" s="835"/>
      <c r="F5" s="835"/>
      <c r="G5" s="835"/>
    </row>
    <row r="6" spans="1:7" ht="13.8" thickBot="1" x14ac:dyDescent="0.3">
      <c r="A6" s="63" t="s">
        <v>617</v>
      </c>
      <c r="C6" s="64" t="s">
        <v>331</v>
      </c>
      <c r="D6" s="836" t="s">
        <v>567</v>
      </c>
      <c r="E6" s="836"/>
      <c r="F6" s="836"/>
      <c r="G6" s="836"/>
    </row>
    <row r="7" spans="1:7" ht="13.8" thickBot="1" x14ac:dyDescent="0.3">
      <c r="A7" s="68"/>
    </row>
    <row r="8" spans="1:7" ht="13.8" thickBot="1" x14ac:dyDescent="0.3">
      <c r="A8" s="61" t="s">
        <v>21</v>
      </c>
      <c r="C8" s="69" t="s">
        <v>64</v>
      </c>
      <c r="D8" s="98"/>
      <c r="E8" s="98"/>
      <c r="F8" s="98"/>
      <c r="G8" s="70"/>
    </row>
    <row r="9" spans="1:7" ht="13.8" thickBot="1" x14ac:dyDescent="0.3">
      <c r="A9" s="63" t="s">
        <v>102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7.1</v>
      </c>
      <c r="D13" s="828"/>
    </row>
    <row r="14" spans="1:7" ht="13.8" thickBot="1" x14ac:dyDescent="0.3">
      <c r="A14" s="61" t="s">
        <v>20</v>
      </c>
      <c r="C14" s="828">
        <v>7.1</v>
      </c>
      <c r="D14" s="828"/>
    </row>
    <row r="15" spans="1:7" ht="13.8" thickBot="1" x14ac:dyDescent="0.3">
      <c r="A15" s="63" t="s">
        <v>1</v>
      </c>
      <c r="C15" s="828">
        <v>7.242</v>
      </c>
      <c r="D15" s="828"/>
    </row>
    <row r="16" spans="1:7" ht="13.8" thickBot="1" x14ac:dyDescent="0.3">
      <c r="A16" s="72"/>
    </row>
    <row r="17" spans="1:7" ht="13.8" thickBot="1" x14ac:dyDescent="0.3">
      <c r="A17" s="61" t="s">
        <v>18</v>
      </c>
      <c r="C17" s="838" t="s">
        <v>947</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x14ac:dyDescent="0.25">
      <c r="A21" s="73" t="s">
        <v>23</v>
      </c>
      <c r="B21" s="74" t="s">
        <v>6</v>
      </c>
      <c r="C21" s="74" t="s">
        <v>7</v>
      </c>
      <c r="D21" s="74" t="s">
        <v>8</v>
      </c>
      <c r="E21" s="74" t="s">
        <v>9</v>
      </c>
      <c r="F21" s="74" t="s">
        <v>10</v>
      </c>
    </row>
    <row r="22" spans="1:7" x14ac:dyDescent="0.25">
      <c r="A22" s="102"/>
      <c r="B22" s="75">
        <v>620</v>
      </c>
      <c r="C22" s="75"/>
      <c r="D22" s="75" t="s">
        <v>57</v>
      </c>
      <c r="E22" s="115">
        <v>100</v>
      </c>
      <c r="F22" s="115">
        <v>52.36</v>
      </c>
    </row>
    <row r="23" spans="1:7" ht="13.8" thickBot="1" x14ac:dyDescent="0.3">
      <c r="A23" s="157"/>
      <c r="B23" s="75">
        <v>630</v>
      </c>
      <c r="C23" s="75"/>
      <c r="D23" s="75" t="s">
        <v>55</v>
      </c>
      <c r="E23" s="115">
        <v>7000</v>
      </c>
      <c r="F23" s="115">
        <v>7190.22</v>
      </c>
    </row>
    <row r="24" spans="1:7" ht="13.8" thickBot="1" x14ac:dyDescent="0.3">
      <c r="A24" s="161" t="s">
        <v>11</v>
      </c>
      <c r="B24" s="162"/>
      <c r="C24" s="162"/>
      <c r="D24" s="162"/>
      <c r="E24" s="163">
        <f>SUM(E22:E23)</f>
        <v>7100</v>
      </c>
      <c r="F24" s="164">
        <f>SUM(F22:F23)</f>
        <v>7242.58</v>
      </c>
    </row>
    <row r="25" spans="1:7" ht="13.8" thickBot="1" x14ac:dyDescent="0.3">
      <c r="A25" s="165"/>
      <c r="B25" s="105"/>
      <c r="C25" s="105"/>
      <c r="D25" s="105"/>
      <c r="E25" s="515"/>
      <c r="F25" s="115"/>
    </row>
    <row r="26" spans="1:7" ht="13.8" thickBot="1" x14ac:dyDescent="0.3">
      <c r="A26" s="165" t="s">
        <v>12</v>
      </c>
      <c r="B26" s="105">
        <v>0</v>
      </c>
      <c r="C26" s="105"/>
      <c r="D26" s="105"/>
      <c r="E26" s="164">
        <f>E25</f>
        <v>0</v>
      </c>
      <c r="F26" s="164">
        <f>F25</f>
        <v>0</v>
      </c>
    </row>
    <row r="27" spans="1:7" ht="13.8" thickBot="1" x14ac:dyDescent="0.3">
      <c r="A27" s="166" t="s">
        <v>13</v>
      </c>
      <c r="B27" s="167" t="s">
        <v>67</v>
      </c>
      <c r="C27" s="167" t="s">
        <v>67</v>
      </c>
      <c r="D27" s="167" t="s">
        <v>67</v>
      </c>
      <c r="E27" s="168">
        <f>E26+E24</f>
        <v>7100</v>
      </c>
      <c r="F27" s="169">
        <f>F26+F24</f>
        <v>7242.58</v>
      </c>
    </row>
    <row r="30" spans="1:7" ht="15.6" x14ac:dyDescent="0.3">
      <c r="A30" s="56" t="s">
        <v>14</v>
      </c>
      <c r="B30" s="57"/>
      <c r="C30" s="57"/>
      <c r="D30" s="57"/>
      <c r="E30" s="57"/>
      <c r="F30" s="57"/>
      <c r="G30" s="57"/>
    </row>
    <row r="31" spans="1:7" x14ac:dyDescent="0.25">
      <c r="A31" s="80"/>
    </row>
    <row r="32" spans="1:7" ht="21" x14ac:dyDescent="0.25">
      <c r="A32" s="909" t="s">
        <v>22</v>
      </c>
      <c r="B32" s="910"/>
      <c r="C32" s="911"/>
      <c r="D32" s="154" t="s">
        <v>15</v>
      </c>
      <c r="E32" s="156" t="s">
        <v>936</v>
      </c>
      <c r="F32" s="23" t="s">
        <v>937</v>
      </c>
    </row>
    <row r="33" spans="1:10" ht="21" x14ac:dyDescent="0.25">
      <c r="A33" s="867" t="s">
        <v>114</v>
      </c>
      <c r="B33" s="867"/>
      <c r="C33" s="867"/>
      <c r="D33" s="170" t="s">
        <v>115</v>
      </c>
      <c r="E33" s="150">
        <v>1</v>
      </c>
      <c r="F33" s="150">
        <v>1</v>
      </c>
      <c r="I33" s="171"/>
      <c r="J33" s="172"/>
    </row>
    <row r="34" spans="1:10" x14ac:dyDescent="0.25">
      <c r="A34" s="867"/>
      <c r="B34" s="867"/>
      <c r="C34" s="867"/>
      <c r="D34" s="170" t="s">
        <v>116</v>
      </c>
      <c r="E34" s="150">
        <v>12</v>
      </c>
      <c r="F34" s="150">
        <v>90</v>
      </c>
    </row>
    <row r="35" spans="1:10" x14ac:dyDescent="0.25">
      <c r="A35" s="867"/>
      <c r="B35" s="867"/>
      <c r="C35" s="867"/>
      <c r="D35" s="170" t="s">
        <v>568</v>
      </c>
      <c r="E35" s="150">
        <v>2</v>
      </c>
      <c r="F35" s="150">
        <v>3</v>
      </c>
    </row>
    <row r="36" spans="1:10" x14ac:dyDescent="0.25">
      <c r="A36" s="84"/>
      <c r="B36" s="84"/>
      <c r="C36" s="84"/>
    </row>
    <row r="37" spans="1:10" x14ac:dyDescent="0.25">
      <c r="A37" s="85" t="s">
        <v>16</v>
      </c>
      <c r="D37" s="84"/>
      <c r="E37" s="84"/>
      <c r="F37" s="84"/>
    </row>
    <row r="38" spans="1:10" ht="80.25" customHeight="1" x14ac:dyDescent="0.25">
      <c r="A38" s="86" t="s">
        <v>17</v>
      </c>
      <c r="B38" s="870" t="s">
        <v>948</v>
      </c>
      <c r="C38" s="870"/>
      <c r="D38" s="870"/>
      <c r="E38" s="870"/>
      <c r="F38" s="870"/>
    </row>
    <row r="40" spans="1:10" ht="22.8" x14ac:dyDescent="0.25">
      <c r="A40" s="86" t="s">
        <v>29</v>
      </c>
      <c r="B40" s="871"/>
      <c r="C40" s="871"/>
      <c r="D40" s="871"/>
      <c r="E40" s="871"/>
      <c r="F40" s="871"/>
    </row>
  </sheetData>
  <sheetProtection selectLockedCells="1" selectUnlockedCells="1"/>
  <mergeCells count="14">
    <mergeCell ref="C12:D12"/>
    <mergeCell ref="B38:F38"/>
    <mergeCell ref="B40:F40"/>
    <mergeCell ref="C13:D13"/>
    <mergeCell ref="C14:D14"/>
    <mergeCell ref="C15:D15"/>
    <mergeCell ref="C17:G17"/>
    <mergeCell ref="A32:C32"/>
    <mergeCell ref="A33:C35"/>
    <mergeCell ref="D4:G4"/>
    <mergeCell ref="D5:G5"/>
    <mergeCell ref="D6:G6"/>
    <mergeCell ref="C9:G9"/>
    <mergeCell ref="C10:G10"/>
  </mergeCells>
  <pageMargins left="0.7" right="0.7" top="0.75" bottom="0.75" header="0.3" footer="0.3"/>
  <pageSetup paperSize="9" scale="75" firstPageNumber="0" fitToHeight="0" orientation="portrait"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pageSetUpPr fitToPage="1"/>
  </sheetPr>
  <dimension ref="A1:H103"/>
  <sheetViews>
    <sheetView showGridLines="0" zoomScale="130" zoomScaleNormal="130" workbookViewId="0">
      <selection activeCell="B102" sqref="B102"/>
    </sheetView>
  </sheetViews>
  <sheetFormatPr defaultRowHeight="13.2" x14ac:dyDescent="0.25"/>
  <cols>
    <col min="1" max="1" width="23.33203125" customWidth="1"/>
    <col min="2" max="2" width="7" customWidth="1"/>
    <col min="3" max="3" width="9.5546875" customWidth="1"/>
    <col min="4" max="4" width="22.33203125" customWidth="1"/>
    <col min="5" max="5" width="17.33203125" customWidth="1"/>
    <col min="6" max="6" width="16.55468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6</v>
      </c>
      <c r="D4" s="42" t="s">
        <v>360</v>
      </c>
      <c r="E4" s="43"/>
      <c r="F4" s="44"/>
    </row>
    <row r="5" spans="1:8" ht="13.8" thickBot="1" x14ac:dyDescent="0.3">
      <c r="A5" s="63" t="s">
        <v>617</v>
      </c>
      <c r="C5" s="36" t="s">
        <v>616</v>
      </c>
      <c r="D5" s="30" t="s">
        <v>374</v>
      </c>
      <c r="E5" s="31"/>
      <c r="F5" s="32"/>
    </row>
    <row r="6" spans="1:8" ht="13.8" thickBot="1" x14ac:dyDescent="0.3">
      <c r="A6" s="3"/>
    </row>
    <row r="7" spans="1:8" ht="13.8" thickBot="1" x14ac:dyDescent="0.3">
      <c r="A7" s="10" t="s">
        <v>21</v>
      </c>
      <c r="C7" s="6" t="s">
        <v>205</v>
      </c>
      <c r="D7" s="5"/>
      <c r="E7" s="5"/>
      <c r="F7" s="45"/>
    </row>
    <row r="8" spans="1:8" ht="13.8" thickBot="1" x14ac:dyDescent="0.3">
      <c r="A8" s="11" t="s">
        <v>42</v>
      </c>
      <c r="C8" s="716" t="s">
        <v>48</v>
      </c>
      <c r="D8" s="717"/>
      <c r="E8" s="717"/>
      <c r="F8" s="718"/>
    </row>
    <row r="9" spans="1:8" ht="13.8" thickBot="1" x14ac:dyDescent="0.3">
      <c r="A9" s="11" t="s">
        <v>26</v>
      </c>
      <c r="C9" s="716" t="s">
        <v>833</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1117.81</v>
      </c>
      <c r="D12" s="722"/>
    </row>
    <row r="13" spans="1:8" ht="13.8" thickBot="1" x14ac:dyDescent="0.3">
      <c r="A13" s="10" t="s">
        <v>20</v>
      </c>
      <c r="C13" s="721">
        <v>1128.3499999999999</v>
      </c>
      <c r="D13" s="722"/>
    </row>
    <row r="14" spans="1:8" ht="13.8" thickBot="1" x14ac:dyDescent="0.3">
      <c r="A14" s="11" t="s">
        <v>1</v>
      </c>
      <c r="C14" s="721">
        <v>620.35199999999998</v>
      </c>
      <c r="D14" s="722"/>
    </row>
    <row r="15" spans="1:8" ht="3" customHeight="1" thickBot="1" x14ac:dyDescent="0.3">
      <c r="A15" s="7"/>
    </row>
    <row r="16" spans="1:8" ht="13.8" thickBot="1" x14ac:dyDescent="0.3">
      <c r="A16" s="10" t="s">
        <v>18</v>
      </c>
      <c r="C16" s="716" t="s">
        <v>1177</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966" t="s">
        <v>663</v>
      </c>
      <c r="B21" s="967"/>
      <c r="C21" s="15" t="s">
        <v>7</v>
      </c>
      <c r="D21" s="15" t="s">
        <v>8</v>
      </c>
      <c r="E21" s="15" t="s">
        <v>9</v>
      </c>
      <c r="F21" s="15" t="s">
        <v>10</v>
      </c>
    </row>
    <row r="22" spans="1:8" x14ac:dyDescent="0.25">
      <c r="A22" s="946" t="s">
        <v>361</v>
      </c>
      <c r="B22" s="949" t="s">
        <v>612</v>
      </c>
      <c r="C22" s="121">
        <v>610</v>
      </c>
      <c r="D22" s="122" t="s">
        <v>54</v>
      </c>
      <c r="E22" s="47">
        <v>11940</v>
      </c>
      <c r="F22" s="47">
        <v>5040.68</v>
      </c>
    </row>
    <row r="23" spans="1:8" x14ac:dyDescent="0.25">
      <c r="A23" s="947"/>
      <c r="B23" s="950"/>
      <c r="C23" s="121">
        <v>620</v>
      </c>
      <c r="D23" s="122" t="s">
        <v>57</v>
      </c>
      <c r="E23" s="47">
        <v>4450</v>
      </c>
      <c r="F23" s="47">
        <v>1872.42</v>
      </c>
    </row>
    <row r="24" spans="1:8" x14ac:dyDescent="0.25">
      <c r="A24" s="947"/>
      <c r="B24" s="950"/>
      <c r="C24" s="121">
        <v>630</v>
      </c>
      <c r="D24" s="122" t="s">
        <v>55</v>
      </c>
      <c r="E24" s="47">
        <v>1150</v>
      </c>
      <c r="F24" s="47">
        <v>1485.62</v>
      </c>
    </row>
    <row r="25" spans="1:8" ht="21" x14ac:dyDescent="0.25">
      <c r="A25" s="947"/>
      <c r="B25" s="950"/>
      <c r="C25" s="121">
        <v>640</v>
      </c>
      <c r="D25" s="1309" t="s">
        <v>1178</v>
      </c>
      <c r="E25" s="47">
        <v>250</v>
      </c>
      <c r="F25" s="47">
        <v>531.07000000000005</v>
      </c>
    </row>
    <row r="26" spans="1:8" x14ac:dyDescent="0.25">
      <c r="A26" s="947"/>
      <c r="B26" s="950"/>
      <c r="C26" s="121">
        <v>640</v>
      </c>
      <c r="D26" s="122" t="s">
        <v>860</v>
      </c>
      <c r="E26" s="47">
        <v>323130</v>
      </c>
      <c r="F26" s="47">
        <v>161565</v>
      </c>
    </row>
    <row r="27" spans="1:8" x14ac:dyDescent="0.25">
      <c r="A27" s="948"/>
      <c r="B27" s="951"/>
      <c r="C27" s="355"/>
      <c r="D27" s="356" t="s">
        <v>13</v>
      </c>
      <c r="E27" s="357">
        <f>SUM(E22:E26)</f>
        <v>340920</v>
      </c>
      <c r="F27" s="357">
        <f>SUM(F22:F26)</f>
        <v>170494.79</v>
      </c>
    </row>
    <row r="28" spans="1:8" x14ac:dyDescent="0.25">
      <c r="A28" s="947"/>
      <c r="B28" s="950"/>
      <c r="C28" s="121">
        <v>630</v>
      </c>
      <c r="D28" s="122" t="s">
        <v>55</v>
      </c>
      <c r="E28" s="47">
        <v>10540</v>
      </c>
      <c r="F28" s="47">
        <v>702.28</v>
      </c>
    </row>
    <row r="29" spans="1:8" x14ac:dyDescent="0.25">
      <c r="A29" s="947"/>
      <c r="B29" s="950"/>
      <c r="C29" s="121">
        <v>640</v>
      </c>
      <c r="D29" s="122" t="s">
        <v>861</v>
      </c>
      <c r="E29" s="47">
        <v>64520</v>
      </c>
      <c r="F29" s="47">
        <v>32260.04</v>
      </c>
    </row>
    <row r="30" spans="1:8" x14ac:dyDescent="0.25">
      <c r="A30" s="948"/>
      <c r="B30" s="951"/>
      <c r="C30" s="121"/>
      <c r="D30" s="356" t="s">
        <v>13</v>
      </c>
      <c r="E30" s="357">
        <f>SUM(E28:E29)</f>
        <v>75060</v>
      </c>
      <c r="F30" s="357">
        <f>SUM(F28:F29)</f>
        <v>32962.32</v>
      </c>
    </row>
    <row r="31" spans="1:8" x14ac:dyDescent="0.25">
      <c r="A31" s="946" t="s">
        <v>664</v>
      </c>
      <c r="B31" s="949" t="s">
        <v>613</v>
      </c>
      <c r="C31" s="121">
        <v>630</v>
      </c>
      <c r="D31" s="122" t="s">
        <v>55</v>
      </c>
      <c r="E31" s="47">
        <v>0</v>
      </c>
      <c r="F31" s="47">
        <v>0</v>
      </c>
    </row>
    <row r="32" spans="1:8" x14ac:dyDescent="0.25">
      <c r="A32" s="947"/>
      <c r="B32" s="950"/>
      <c r="C32" s="121">
        <v>640</v>
      </c>
      <c r="D32" s="122" t="s">
        <v>66</v>
      </c>
      <c r="E32" s="47">
        <v>41030</v>
      </c>
      <c r="F32" s="47">
        <v>20515.04</v>
      </c>
    </row>
    <row r="33" spans="1:8" x14ac:dyDescent="0.25">
      <c r="A33" s="948"/>
      <c r="B33" s="951"/>
      <c r="C33" s="121"/>
      <c r="D33" s="356" t="s">
        <v>13</v>
      </c>
      <c r="E33" s="357">
        <f>SUM(E31:E32)</f>
        <v>41030</v>
      </c>
      <c r="F33" s="357">
        <f>SUM(F31:F32)</f>
        <v>20515.04</v>
      </c>
    </row>
    <row r="34" spans="1:8" x14ac:dyDescent="0.25">
      <c r="A34" s="946" t="s">
        <v>615</v>
      </c>
      <c r="B34" s="949" t="s">
        <v>614</v>
      </c>
      <c r="C34" s="121">
        <v>630</v>
      </c>
      <c r="D34" s="122" t="s">
        <v>55</v>
      </c>
      <c r="E34" s="47">
        <v>2200</v>
      </c>
      <c r="F34" s="47">
        <v>2804.43</v>
      </c>
    </row>
    <row r="35" spans="1:8" x14ac:dyDescent="0.25">
      <c r="A35" s="947"/>
      <c r="B35" s="950"/>
      <c r="C35" s="121">
        <v>640</v>
      </c>
      <c r="D35" s="122" t="s">
        <v>66</v>
      </c>
      <c r="E35" s="47">
        <v>0</v>
      </c>
      <c r="F35" s="47">
        <v>0</v>
      </c>
    </row>
    <row r="36" spans="1:8" x14ac:dyDescent="0.25">
      <c r="A36" s="948"/>
      <c r="B36" s="951"/>
      <c r="C36" s="121"/>
      <c r="D36" s="356" t="s">
        <v>13</v>
      </c>
      <c r="E36" s="357">
        <f>SUM(E34:E35)</f>
        <v>2200</v>
      </c>
      <c r="F36" s="357">
        <f>SUM(F34:F35)</f>
        <v>2804.43</v>
      </c>
    </row>
    <row r="37" spans="1:8" x14ac:dyDescent="0.25">
      <c r="A37" s="672" t="s">
        <v>371</v>
      </c>
      <c r="B37" s="671" t="s">
        <v>365</v>
      </c>
      <c r="C37" s="121">
        <v>640</v>
      </c>
      <c r="D37" s="122" t="s">
        <v>66</v>
      </c>
      <c r="E37" s="47">
        <v>29680</v>
      </c>
      <c r="F37" s="47">
        <v>14840.08</v>
      </c>
    </row>
    <row r="38" spans="1:8" s="577" customFormat="1" hidden="1" x14ac:dyDescent="0.25">
      <c r="A38" s="946" t="s">
        <v>666</v>
      </c>
      <c r="B38" s="949" t="s">
        <v>366</v>
      </c>
      <c r="C38" s="545"/>
      <c r="D38" s="575"/>
      <c r="E38" s="576"/>
      <c r="F38" s="576"/>
    </row>
    <row r="39" spans="1:8" s="577" customFormat="1" hidden="1" x14ac:dyDescent="0.25">
      <c r="A39" s="947"/>
      <c r="B39" s="950"/>
      <c r="C39" s="545"/>
      <c r="D39" s="575"/>
      <c r="E39" s="576"/>
      <c r="F39" s="576"/>
    </row>
    <row r="40" spans="1:8" s="577" customFormat="1" x14ac:dyDescent="0.25">
      <c r="A40" s="947"/>
      <c r="B40" s="950"/>
      <c r="C40" s="545">
        <v>630</v>
      </c>
      <c r="D40" s="575" t="s">
        <v>55</v>
      </c>
      <c r="E40" s="576">
        <v>5000</v>
      </c>
      <c r="F40" s="576">
        <v>4167.93</v>
      </c>
    </row>
    <row r="41" spans="1:8" x14ac:dyDescent="0.25">
      <c r="A41" s="947"/>
      <c r="B41" s="950"/>
      <c r="C41" s="121">
        <v>640</v>
      </c>
      <c r="D41" s="122" t="s">
        <v>66</v>
      </c>
      <c r="E41" s="47">
        <v>106700</v>
      </c>
      <c r="F41" s="47">
        <v>53350.04</v>
      </c>
    </row>
    <row r="42" spans="1:8" x14ac:dyDescent="0.25">
      <c r="A42" s="948"/>
      <c r="B42" s="951"/>
      <c r="C42" s="121"/>
      <c r="D42" s="356" t="s">
        <v>13</v>
      </c>
      <c r="E42" s="357">
        <f>SUM(E38:E41)</f>
        <v>111700</v>
      </c>
      <c r="F42" s="357">
        <f>SUM(F38:F41)</f>
        <v>57517.97</v>
      </c>
    </row>
    <row r="43" spans="1:8" x14ac:dyDescent="0.25">
      <c r="A43" s="946" t="s">
        <v>667</v>
      </c>
      <c r="B43" s="949" t="s">
        <v>367</v>
      </c>
      <c r="C43" s="121">
        <v>630</v>
      </c>
      <c r="D43" s="122" t="s">
        <v>55</v>
      </c>
      <c r="E43" s="47">
        <v>0</v>
      </c>
      <c r="F43" s="47">
        <v>0</v>
      </c>
    </row>
    <row r="44" spans="1:8" x14ac:dyDescent="0.25">
      <c r="A44" s="947"/>
      <c r="B44" s="950"/>
      <c r="C44" s="121">
        <v>640</v>
      </c>
      <c r="D44" s="122" t="s">
        <v>66</v>
      </c>
      <c r="E44" s="47">
        <v>47010</v>
      </c>
      <c r="F44" s="47">
        <v>23505</v>
      </c>
    </row>
    <row r="45" spans="1:8" x14ac:dyDescent="0.25">
      <c r="A45" s="948"/>
      <c r="B45" s="951"/>
      <c r="C45" s="121"/>
      <c r="D45" s="356" t="s">
        <v>13</v>
      </c>
      <c r="E45" s="357">
        <f>E44+E43</f>
        <v>47010</v>
      </c>
      <c r="F45" s="357">
        <f>F44+F43</f>
        <v>23505</v>
      </c>
    </row>
    <row r="46" spans="1:8" x14ac:dyDescent="0.25">
      <c r="A46" s="946" t="s">
        <v>668</v>
      </c>
      <c r="B46" s="420"/>
      <c r="C46" s="121">
        <v>630</v>
      </c>
      <c r="D46" s="122" t="s">
        <v>55</v>
      </c>
      <c r="E46" s="47">
        <v>0</v>
      </c>
      <c r="F46" s="47">
        <v>0</v>
      </c>
    </row>
    <row r="47" spans="1:8" ht="12.75" customHeight="1" x14ac:dyDescent="0.25">
      <c r="A47" s="947"/>
      <c r="B47" s="950" t="s">
        <v>368</v>
      </c>
      <c r="C47" s="121">
        <v>640</v>
      </c>
      <c r="D47" s="122" t="s">
        <v>66</v>
      </c>
      <c r="E47" s="47">
        <v>75850</v>
      </c>
      <c r="F47" s="47">
        <v>37925.08</v>
      </c>
    </row>
    <row r="48" spans="1:8" ht="12.75" customHeight="1" x14ac:dyDescent="0.25">
      <c r="A48" s="948"/>
      <c r="B48" s="951"/>
      <c r="C48" s="121"/>
      <c r="D48" s="356" t="s">
        <v>13</v>
      </c>
      <c r="E48" s="357">
        <f>SUM(E46:E47)</f>
        <v>75850</v>
      </c>
      <c r="F48" s="357">
        <f>SUM(F46:F47)</f>
        <v>37925.08</v>
      </c>
      <c r="G48" s="40"/>
      <c r="H48" s="40"/>
    </row>
    <row r="49" spans="1:6" x14ac:dyDescent="0.25">
      <c r="A49" s="971" t="s">
        <v>669</v>
      </c>
      <c r="B49" s="949" t="s">
        <v>369</v>
      </c>
      <c r="C49" s="121">
        <v>630</v>
      </c>
      <c r="D49" s="122" t="s">
        <v>55</v>
      </c>
      <c r="E49" s="47">
        <v>98000</v>
      </c>
      <c r="F49" s="47">
        <v>69211.73</v>
      </c>
    </row>
    <row r="50" spans="1:6" x14ac:dyDescent="0.25">
      <c r="A50" s="972"/>
      <c r="B50" s="950"/>
      <c r="C50" s="121">
        <v>640</v>
      </c>
      <c r="D50" s="122" t="s">
        <v>66</v>
      </c>
      <c r="E50" s="47">
        <v>27640</v>
      </c>
      <c r="F50" s="47">
        <v>13820.08</v>
      </c>
    </row>
    <row r="51" spans="1:6" x14ac:dyDescent="0.25">
      <c r="A51" s="973"/>
      <c r="B51" s="951"/>
      <c r="C51" s="121"/>
      <c r="D51" s="356" t="s">
        <v>13</v>
      </c>
      <c r="E51" s="357">
        <f>E50+E49</f>
        <v>125640</v>
      </c>
      <c r="F51" s="357">
        <f>F50+F49</f>
        <v>83031.81</v>
      </c>
    </row>
    <row r="52" spans="1:6" ht="13.8" thickBot="1" x14ac:dyDescent="0.3">
      <c r="A52" s="122" t="s">
        <v>670</v>
      </c>
      <c r="B52" s="354" t="s">
        <v>370</v>
      </c>
      <c r="C52" s="121">
        <v>640</v>
      </c>
      <c r="D52" s="122" t="s">
        <v>66</v>
      </c>
      <c r="E52" s="214">
        <v>159900</v>
      </c>
      <c r="F52" s="214">
        <v>79950</v>
      </c>
    </row>
    <row r="53" spans="1:6" ht="13.8" thickBot="1" x14ac:dyDescent="0.3">
      <c r="A53" s="17" t="s">
        <v>11</v>
      </c>
      <c r="B53" s="18"/>
      <c r="C53" s="18"/>
      <c r="D53" s="18"/>
      <c r="E53" s="52">
        <f>E27+E30+E36+E42+E48+E45+E37+E51+E52+E33</f>
        <v>1008990</v>
      </c>
      <c r="F53" s="53">
        <f>F27+F30+F36+F42+F48+F45+F37+F51+F52+F33</f>
        <v>523546.52</v>
      </c>
    </row>
    <row r="54" spans="1:6" hidden="1" x14ac:dyDescent="0.25">
      <c r="A54" s="948" t="s">
        <v>361</v>
      </c>
      <c r="B54" s="951" t="s">
        <v>612</v>
      </c>
      <c r="C54" s="217">
        <v>717</v>
      </c>
      <c r="D54" s="217" t="s">
        <v>665</v>
      </c>
      <c r="E54" s="47">
        <v>0</v>
      </c>
      <c r="F54" s="47">
        <v>0</v>
      </c>
    </row>
    <row r="55" spans="1:6" hidden="1" x14ac:dyDescent="0.25">
      <c r="A55" s="920"/>
      <c r="B55" s="952"/>
      <c r="C55" s="16"/>
      <c r="D55" s="673" t="s">
        <v>13</v>
      </c>
      <c r="E55" s="357">
        <f>E54</f>
        <v>0</v>
      </c>
      <c r="F55" s="357">
        <v>0</v>
      </c>
    </row>
    <row r="56" spans="1:6" ht="12" hidden="1" customHeight="1" x14ac:dyDescent="0.25">
      <c r="A56" s="946" t="s">
        <v>371</v>
      </c>
      <c r="B56" s="949" t="s">
        <v>793</v>
      </c>
      <c r="C56" s="16">
        <v>720</v>
      </c>
      <c r="D56" s="16" t="s">
        <v>373</v>
      </c>
      <c r="E56" s="47">
        <v>0</v>
      </c>
      <c r="F56" s="47">
        <v>0</v>
      </c>
    </row>
    <row r="57" spans="1:6" ht="23.25" hidden="1" customHeight="1" x14ac:dyDescent="0.25">
      <c r="A57" s="948"/>
      <c r="B57" s="951"/>
      <c r="C57" s="16"/>
      <c r="D57" s="356" t="s">
        <v>13</v>
      </c>
      <c r="E57" s="357">
        <f>E56</f>
        <v>0</v>
      </c>
      <c r="F57" s="357">
        <f>F56</f>
        <v>0</v>
      </c>
    </row>
    <row r="58" spans="1:6" x14ac:dyDescent="0.25">
      <c r="A58" s="946" t="s">
        <v>666</v>
      </c>
      <c r="B58" s="968">
        <v>43165</v>
      </c>
      <c r="C58" s="16">
        <v>716</v>
      </c>
      <c r="D58" s="16" t="s">
        <v>239</v>
      </c>
      <c r="E58" s="47">
        <v>0</v>
      </c>
      <c r="F58" s="47">
        <v>0</v>
      </c>
    </row>
    <row r="59" spans="1:6" x14ac:dyDescent="0.25">
      <c r="A59" s="947"/>
      <c r="B59" s="969"/>
      <c r="C59" s="16">
        <v>717</v>
      </c>
      <c r="D59" s="16" t="s">
        <v>665</v>
      </c>
      <c r="E59" s="47">
        <v>119360</v>
      </c>
      <c r="F59" s="47">
        <v>96745.81</v>
      </c>
    </row>
    <row r="60" spans="1:6" x14ac:dyDescent="0.25">
      <c r="A60" s="948"/>
      <c r="B60" s="970"/>
      <c r="C60" s="16"/>
      <c r="D60" s="356" t="s">
        <v>13</v>
      </c>
      <c r="E60" s="357">
        <f>E59+E58</f>
        <v>119360</v>
      </c>
      <c r="F60" s="357">
        <f>F59+F58</f>
        <v>96745.81</v>
      </c>
    </row>
    <row r="61" spans="1:6" hidden="1" x14ac:dyDescent="0.25">
      <c r="A61" s="947" t="s">
        <v>667</v>
      </c>
      <c r="B61" s="949" t="s">
        <v>367</v>
      </c>
      <c r="C61" s="16">
        <v>716</v>
      </c>
      <c r="D61" s="306" t="s">
        <v>239</v>
      </c>
      <c r="E61" s="47">
        <v>0</v>
      </c>
      <c r="F61" s="47">
        <v>0</v>
      </c>
    </row>
    <row r="62" spans="1:6" hidden="1" x14ac:dyDescent="0.25">
      <c r="A62" s="947"/>
      <c r="B62" s="950"/>
      <c r="C62" s="16">
        <v>717</v>
      </c>
      <c r="D62" s="16" t="s">
        <v>665</v>
      </c>
      <c r="E62" s="47">
        <v>0</v>
      </c>
      <c r="F62" s="47">
        <v>0</v>
      </c>
    </row>
    <row r="63" spans="1:6" ht="21.75" hidden="1" customHeight="1" x14ac:dyDescent="0.25">
      <c r="A63" s="948"/>
      <c r="B63" s="950"/>
      <c r="C63" s="16"/>
      <c r="D63" s="356" t="s">
        <v>13</v>
      </c>
      <c r="E63" s="357">
        <f>E62+E61</f>
        <v>0</v>
      </c>
      <c r="F63" s="357">
        <f>F62+F61</f>
        <v>0</v>
      </c>
    </row>
    <row r="64" spans="1:6" ht="13.5" customHeight="1" x14ac:dyDescent="0.25">
      <c r="A64" s="947" t="s">
        <v>668</v>
      </c>
      <c r="B64" s="952" t="s">
        <v>368</v>
      </c>
      <c r="C64" s="16">
        <v>716</v>
      </c>
      <c r="D64" s="306" t="s">
        <v>239</v>
      </c>
      <c r="E64" s="47">
        <v>0</v>
      </c>
      <c r="F64" s="47">
        <v>60</v>
      </c>
    </row>
    <row r="65" spans="1:6" ht="15" customHeight="1" x14ac:dyDescent="0.25">
      <c r="A65" s="947"/>
      <c r="B65" s="952"/>
      <c r="C65" s="16">
        <v>717</v>
      </c>
      <c r="D65" s="16" t="s">
        <v>665</v>
      </c>
      <c r="E65" s="47">
        <v>0</v>
      </c>
      <c r="F65" s="47">
        <v>0</v>
      </c>
    </row>
    <row r="66" spans="1:6" ht="12.75" customHeight="1" thickBot="1" x14ac:dyDescent="0.3">
      <c r="A66" s="948"/>
      <c r="B66" s="952"/>
      <c r="C66" s="16"/>
      <c r="D66" s="356" t="s">
        <v>13</v>
      </c>
      <c r="E66" s="357">
        <f>E65+E64</f>
        <v>0</v>
      </c>
      <c r="F66" s="357">
        <f>F65+F64</f>
        <v>60</v>
      </c>
    </row>
    <row r="67" spans="1:6" ht="12.75" hidden="1" customHeight="1" thickBot="1" x14ac:dyDescent="0.3">
      <c r="A67" s="709" t="s">
        <v>669</v>
      </c>
      <c r="B67" s="710" t="s">
        <v>369</v>
      </c>
      <c r="C67" s="16"/>
      <c r="D67" s="306"/>
      <c r="E67" s="47"/>
      <c r="F67" s="47"/>
    </row>
    <row r="68" spans="1:6" ht="13.8" thickBot="1" x14ac:dyDescent="0.3">
      <c r="A68" s="579" t="s">
        <v>12</v>
      </c>
      <c r="B68" s="580"/>
      <c r="C68" s="581"/>
      <c r="D68" s="581"/>
      <c r="E68" s="582">
        <f>E60+E66</f>
        <v>119360</v>
      </c>
      <c r="F68" s="582">
        <f>F60+F66</f>
        <v>96805.81</v>
      </c>
    </row>
    <row r="69" spans="1:6" ht="13.8" thickBot="1" x14ac:dyDescent="0.3">
      <c r="A69" s="579" t="s">
        <v>671</v>
      </c>
      <c r="B69" s="635" t="s">
        <v>788</v>
      </c>
      <c r="C69" s="581">
        <v>814</v>
      </c>
      <c r="D69" s="581" t="s">
        <v>672</v>
      </c>
      <c r="E69" s="582">
        <v>0</v>
      </c>
      <c r="F69" s="582">
        <v>0</v>
      </c>
    </row>
    <row r="70" spans="1:6" ht="13.8" thickBot="1" x14ac:dyDescent="0.3">
      <c r="A70" s="20" t="s">
        <v>13</v>
      </c>
      <c r="B70" s="18"/>
      <c r="C70" s="18"/>
      <c r="D70" s="18"/>
      <c r="E70" s="50">
        <f>E68+E53+E69</f>
        <v>1128350</v>
      </c>
      <c r="F70" s="50">
        <f>F68+F53+F69</f>
        <v>620352.33000000007</v>
      </c>
    </row>
    <row r="71" spans="1:6" x14ac:dyDescent="0.25">
      <c r="A71" s="205"/>
      <c r="B71" s="14"/>
      <c r="C71" s="14"/>
      <c r="D71" s="14"/>
      <c r="E71" s="325"/>
      <c r="F71" s="325"/>
    </row>
    <row r="73" spans="1:6" ht="15.6" x14ac:dyDescent="0.3">
      <c r="A73" s="8" t="s">
        <v>14</v>
      </c>
      <c r="B73" s="9"/>
      <c r="C73" s="9"/>
      <c r="D73" s="9"/>
      <c r="E73" s="9"/>
      <c r="F73" s="9"/>
    </row>
    <row r="74" spans="1:6" x14ac:dyDescent="0.25">
      <c r="A74" s="1"/>
    </row>
    <row r="75" spans="1:6" ht="21" x14ac:dyDescent="0.25">
      <c r="A75" s="750" t="s">
        <v>22</v>
      </c>
      <c r="B75" s="750"/>
      <c r="C75" s="750"/>
      <c r="D75" s="155" t="s">
        <v>15</v>
      </c>
      <c r="E75" s="156" t="s">
        <v>936</v>
      </c>
      <c r="F75" s="23" t="s">
        <v>937</v>
      </c>
    </row>
    <row r="76" spans="1:6" ht="20.399999999999999" x14ac:dyDescent="0.25">
      <c r="A76" s="765" t="s">
        <v>362</v>
      </c>
      <c r="B76" s="956"/>
      <c r="C76" s="766"/>
      <c r="D76" s="192" t="s">
        <v>770</v>
      </c>
      <c r="E76" s="38" t="s">
        <v>363</v>
      </c>
      <c r="F76" s="38" t="s">
        <v>462</v>
      </c>
    </row>
    <row r="77" spans="1:6" x14ac:dyDescent="0.25">
      <c r="A77" s="953" t="s">
        <v>771</v>
      </c>
      <c r="B77" s="954"/>
      <c r="C77" s="954"/>
      <c r="D77" s="954"/>
      <c r="E77" s="954"/>
      <c r="F77" s="955"/>
    </row>
    <row r="78" spans="1:6" thickBot="1" x14ac:dyDescent="0.25">
      <c r="A78" s="726" t="s">
        <v>772</v>
      </c>
      <c r="B78" s="727"/>
      <c r="C78" s="728"/>
      <c r="D78" s="192" t="s">
        <v>766</v>
      </c>
      <c r="E78" s="38">
        <v>52</v>
      </c>
      <c r="F78" s="38">
        <v>26</v>
      </c>
    </row>
    <row r="79" spans="1:6" ht="30.6" x14ac:dyDescent="0.25">
      <c r="A79" s="776"/>
      <c r="B79" s="875"/>
      <c r="C79" s="777"/>
      <c r="D79" s="192" t="s">
        <v>767</v>
      </c>
      <c r="E79" s="38" t="s">
        <v>773</v>
      </c>
      <c r="F79" s="38" t="s">
        <v>774</v>
      </c>
    </row>
    <row r="80" spans="1:6" ht="40.799999999999997" x14ac:dyDescent="0.25">
      <c r="A80" s="776"/>
      <c r="B80" s="875"/>
      <c r="C80" s="777"/>
      <c r="D80" s="192" t="s">
        <v>768</v>
      </c>
      <c r="E80" s="38">
        <v>2400</v>
      </c>
      <c r="F80" s="38">
        <v>1113</v>
      </c>
    </row>
    <row r="81" spans="1:6" ht="40.799999999999997" x14ac:dyDescent="0.25">
      <c r="A81" s="729"/>
      <c r="B81" s="730"/>
      <c r="C81" s="731"/>
      <c r="D81" s="192" t="s">
        <v>769</v>
      </c>
      <c r="E81" s="38">
        <v>30</v>
      </c>
      <c r="F81" s="38">
        <v>10.112</v>
      </c>
    </row>
    <row r="82" spans="1:6" x14ac:dyDescent="0.25">
      <c r="A82" s="953" t="s">
        <v>775</v>
      </c>
      <c r="B82" s="954"/>
      <c r="C82" s="954"/>
      <c r="D82" s="954"/>
      <c r="E82" s="954"/>
      <c r="F82" s="955"/>
    </row>
    <row r="83" spans="1:6" ht="45" customHeight="1" x14ac:dyDescent="0.25">
      <c r="A83" s="732" t="s">
        <v>776</v>
      </c>
      <c r="B83" s="732"/>
      <c r="C83" s="732"/>
      <c r="D83" s="192" t="s">
        <v>778</v>
      </c>
      <c r="E83" s="38" t="s">
        <v>832</v>
      </c>
      <c r="F83" s="38" t="s">
        <v>1176</v>
      </c>
    </row>
    <row r="84" spans="1:6" ht="30.6" x14ac:dyDescent="0.25">
      <c r="A84" s="732"/>
      <c r="B84" s="732"/>
      <c r="C84" s="732"/>
      <c r="D84" s="192" t="s">
        <v>779</v>
      </c>
      <c r="E84" s="38">
        <v>540</v>
      </c>
      <c r="F84" s="38">
        <v>260</v>
      </c>
    </row>
    <row r="85" spans="1:6" ht="65.25" customHeight="1" x14ac:dyDescent="0.25">
      <c r="A85" s="732" t="s">
        <v>777</v>
      </c>
      <c r="B85" s="732"/>
      <c r="C85" s="732"/>
      <c r="D85" s="192" t="s">
        <v>780</v>
      </c>
      <c r="E85" s="38">
        <v>850</v>
      </c>
      <c r="F85" s="38">
        <v>356.03100000000001</v>
      </c>
    </row>
    <row r="86" spans="1:6" ht="45" customHeight="1" x14ac:dyDescent="0.25">
      <c r="A86" s="732"/>
      <c r="B86" s="732"/>
      <c r="C86" s="732"/>
      <c r="D86" s="192" t="s">
        <v>781</v>
      </c>
      <c r="E86" s="222">
        <v>0.26</v>
      </c>
      <c r="F86" s="304">
        <v>0.24199999999999999</v>
      </c>
    </row>
    <row r="87" spans="1:6" x14ac:dyDescent="0.25">
      <c r="A87" s="953" t="s">
        <v>782</v>
      </c>
      <c r="B87" s="954"/>
      <c r="C87" s="954"/>
      <c r="D87" s="954"/>
      <c r="E87" s="954"/>
      <c r="F87" s="955"/>
    </row>
    <row r="88" spans="1:6" ht="30.6" x14ac:dyDescent="0.25">
      <c r="A88" s="732" t="s">
        <v>776</v>
      </c>
      <c r="B88" s="732"/>
      <c r="C88" s="732"/>
      <c r="D88" s="192" t="s">
        <v>783</v>
      </c>
      <c r="E88" s="38">
        <v>540</v>
      </c>
      <c r="F88" s="38">
        <v>260</v>
      </c>
    </row>
    <row r="89" spans="1:6" ht="33" customHeight="1" x14ac:dyDescent="0.25">
      <c r="A89" s="732"/>
      <c r="B89" s="732"/>
      <c r="C89" s="732"/>
      <c r="D89" s="192" t="s">
        <v>784</v>
      </c>
      <c r="E89" s="38">
        <v>405</v>
      </c>
      <c r="F89" s="38">
        <v>195</v>
      </c>
    </row>
    <row r="90" spans="1:6" ht="21.75" customHeight="1" x14ac:dyDescent="0.25">
      <c r="A90" s="953" t="s">
        <v>785</v>
      </c>
      <c r="B90" s="954"/>
      <c r="C90" s="954"/>
      <c r="D90" s="954"/>
      <c r="E90" s="954"/>
      <c r="F90" s="955"/>
    </row>
    <row r="91" spans="1:6" ht="77.25" customHeight="1" x14ac:dyDescent="0.25">
      <c r="A91" s="765" t="s">
        <v>786</v>
      </c>
      <c r="B91" s="956"/>
      <c r="C91" s="766"/>
      <c r="D91" s="192" t="s">
        <v>787</v>
      </c>
      <c r="E91" s="38">
        <v>30</v>
      </c>
      <c r="F91" s="1308">
        <v>10.112</v>
      </c>
    </row>
    <row r="92" spans="1:6" x14ac:dyDescent="0.25">
      <c r="A92" s="953" t="s">
        <v>788</v>
      </c>
      <c r="B92" s="954"/>
      <c r="C92" s="954"/>
      <c r="D92" s="954"/>
      <c r="E92" s="954"/>
      <c r="F92" s="955"/>
    </row>
    <row r="93" spans="1:6" ht="30.6" x14ac:dyDescent="0.25">
      <c r="A93" s="726" t="s">
        <v>772</v>
      </c>
      <c r="B93" s="727"/>
      <c r="C93" s="728"/>
      <c r="D93" s="192" t="s">
        <v>789</v>
      </c>
      <c r="E93" s="38">
        <v>155</v>
      </c>
      <c r="F93" s="38">
        <v>62</v>
      </c>
    </row>
    <row r="94" spans="1:6" ht="48" customHeight="1" x14ac:dyDescent="0.25">
      <c r="A94" s="776"/>
      <c r="B94" s="875"/>
      <c r="C94" s="777"/>
      <c r="D94" s="192" t="s">
        <v>790</v>
      </c>
      <c r="E94" s="38">
        <v>810</v>
      </c>
      <c r="F94" s="38">
        <v>810</v>
      </c>
    </row>
    <row r="95" spans="1:6" ht="48.75" customHeight="1" x14ac:dyDescent="0.25">
      <c r="A95" s="776"/>
      <c r="B95" s="875"/>
      <c r="C95" s="777"/>
      <c r="D95" s="192" t="s">
        <v>791</v>
      </c>
      <c r="E95" s="38">
        <v>75</v>
      </c>
      <c r="F95" s="38">
        <v>21</v>
      </c>
    </row>
    <row r="96" spans="1:6" ht="60.75" customHeight="1" x14ac:dyDescent="0.25">
      <c r="A96" s="729"/>
      <c r="B96" s="730"/>
      <c r="C96" s="731"/>
      <c r="D96" s="192" t="s">
        <v>792</v>
      </c>
      <c r="E96" s="38">
        <v>175</v>
      </c>
      <c r="F96" s="38">
        <v>175</v>
      </c>
    </row>
    <row r="97" spans="1:6" x14ac:dyDescent="0.25">
      <c r="A97" s="333"/>
      <c r="B97" s="333"/>
      <c r="C97" s="333"/>
      <c r="D97" s="519"/>
      <c r="E97" s="198"/>
      <c r="F97" s="198"/>
    </row>
    <row r="98" spans="1:6" x14ac:dyDescent="0.25">
      <c r="A98" s="4" t="s">
        <v>16</v>
      </c>
      <c r="E98" s="14"/>
      <c r="F98" s="14"/>
    </row>
    <row r="99" spans="1:6" ht="26.25" customHeight="1" x14ac:dyDescent="0.25">
      <c r="A99" s="800" t="s">
        <v>17</v>
      </c>
      <c r="B99" s="957" t="s">
        <v>1179</v>
      </c>
      <c r="C99" s="958"/>
      <c r="D99" s="958"/>
      <c r="E99" s="958"/>
      <c r="F99" s="959"/>
    </row>
    <row r="100" spans="1:6" ht="41.25" customHeight="1" x14ac:dyDescent="0.25">
      <c r="A100" s="801"/>
      <c r="B100" s="960"/>
      <c r="C100" s="961"/>
      <c r="D100" s="961"/>
      <c r="E100" s="961"/>
      <c r="F100" s="962"/>
    </row>
    <row r="101" spans="1:6" ht="88.5" customHeight="1" x14ac:dyDescent="0.25">
      <c r="A101" s="802"/>
      <c r="B101" s="963"/>
      <c r="C101" s="964"/>
      <c r="D101" s="964"/>
      <c r="E101" s="964"/>
      <c r="F101" s="965"/>
    </row>
    <row r="103" spans="1:6" ht="22.8" x14ac:dyDescent="0.25">
      <c r="A103" s="86" t="s">
        <v>29</v>
      </c>
      <c r="B103" s="871"/>
      <c r="C103" s="871"/>
      <c r="D103" s="871"/>
      <c r="E103" s="871"/>
      <c r="F103" s="871"/>
    </row>
  </sheetData>
  <mergeCells count="51">
    <mergeCell ref="A56:A57"/>
    <mergeCell ref="A31:A33"/>
    <mergeCell ref="B31:B33"/>
    <mergeCell ref="A46:A48"/>
    <mergeCell ref="A34:A36"/>
    <mergeCell ref="B34:B36"/>
    <mergeCell ref="B49:B51"/>
    <mergeCell ref="A58:A60"/>
    <mergeCell ref="B58:B60"/>
    <mergeCell ref="B56:B57"/>
    <mergeCell ref="B38:B42"/>
    <mergeCell ref="A49:A51"/>
    <mergeCell ref="A61:A63"/>
    <mergeCell ref="B61:B63"/>
    <mergeCell ref="C14:D14"/>
    <mergeCell ref="C16:F16"/>
    <mergeCell ref="C17:F17"/>
    <mergeCell ref="C8:F8"/>
    <mergeCell ref="C9:F9"/>
    <mergeCell ref="C11:D11"/>
    <mergeCell ref="C12:D12"/>
    <mergeCell ref="C13:D13"/>
    <mergeCell ref="A21:B21"/>
    <mergeCell ref="A22:A27"/>
    <mergeCell ref="B22:B27"/>
    <mergeCell ref="A28:A30"/>
    <mergeCell ref="B28:B30"/>
    <mergeCell ref="B47:B48"/>
    <mergeCell ref="B103:F103"/>
    <mergeCell ref="A88:C89"/>
    <mergeCell ref="A90:F90"/>
    <mergeCell ref="A91:C91"/>
    <mergeCell ref="A92:F92"/>
    <mergeCell ref="B99:F101"/>
    <mergeCell ref="A99:A101"/>
    <mergeCell ref="A93:C96"/>
    <mergeCell ref="A87:F87"/>
    <mergeCell ref="A82:F82"/>
    <mergeCell ref="A83:C84"/>
    <mergeCell ref="A85:C86"/>
    <mergeCell ref="A64:A66"/>
    <mergeCell ref="B64:B66"/>
    <mergeCell ref="A75:C75"/>
    <mergeCell ref="A76:C76"/>
    <mergeCell ref="A78:C81"/>
    <mergeCell ref="A77:F77"/>
    <mergeCell ref="A38:A42"/>
    <mergeCell ref="A43:A45"/>
    <mergeCell ref="B43:B45"/>
    <mergeCell ref="A54:A55"/>
    <mergeCell ref="B54:B55"/>
  </mergeCells>
  <pageMargins left="0.7" right="0.7" top="0.75" bottom="0.75" header="0.3" footer="0.3"/>
  <pageSetup paperSize="9" scale="88"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92D050"/>
    <pageSetUpPr fitToPage="1"/>
  </sheetPr>
  <dimension ref="A1:H49"/>
  <sheetViews>
    <sheetView showGridLines="0" topLeftCell="A19" workbookViewId="0">
      <selection activeCell="F25" sqref="F25"/>
    </sheetView>
  </sheetViews>
  <sheetFormatPr defaultRowHeight="13.2" x14ac:dyDescent="0.25"/>
  <cols>
    <col min="1" max="1" width="23.33203125" customWidth="1"/>
    <col min="2" max="2" width="5.5546875" customWidth="1"/>
    <col min="3" max="3" width="9.5546875" customWidth="1"/>
    <col min="4" max="4" width="20"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7</v>
      </c>
      <c r="D4" s="42" t="s">
        <v>572</v>
      </c>
      <c r="E4" s="43"/>
      <c r="F4" s="44"/>
    </row>
    <row r="5" spans="1:8" ht="13.8" thickBot="1" x14ac:dyDescent="0.3">
      <c r="A5" s="63" t="s">
        <v>617</v>
      </c>
      <c r="C5" s="36" t="s">
        <v>571</v>
      </c>
      <c r="D5" s="30" t="s">
        <v>573</v>
      </c>
      <c r="E5" s="31"/>
      <c r="F5" s="32"/>
    </row>
    <row r="6" spans="1:8" ht="13.8" thickBot="1" x14ac:dyDescent="0.3">
      <c r="A6" s="3"/>
    </row>
    <row r="7" spans="1:8" ht="13.8" thickBot="1" x14ac:dyDescent="0.3">
      <c r="A7" s="10" t="s">
        <v>21</v>
      </c>
      <c r="C7" s="6" t="s">
        <v>205</v>
      </c>
      <c r="D7" s="5"/>
      <c r="E7" s="5"/>
      <c r="F7" s="45"/>
    </row>
    <row r="8" spans="1:8" ht="13.8" thickBot="1" x14ac:dyDescent="0.3">
      <c r="A8" s="11" t="s">
        <v>42</v>
      </c>
      <c r="C8" s="716" t="s">
        <v>48</v>
      </c>
      <c r="D8" s="717"/>
      <c r="E8" s="717"/>
      <c r="F8" s="718"/>
    </row>
    <row r="9" spans="1:8" ht="13.8" thickBot="1" x14ac:dyDescent="0.3">
      <c r="A9" s="11" t="s">
        <v>26</v>
      </c>
      <c r="C9" s="716" t="s">
        <v>206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1562.623</v>
      </c>
      <c r="D12" s="722"/>
    </row>
    <row r="13" spans="1:8" ht="13.8" thickBot="1" x14ac:dyDescent="0.3">
      <c r="A13" s="10" t="s">
        <v>20</v>
      </c>
      <c r="C13" s="721">
        <v>1607.874</v>
      </c>
      <c r="D13" s="722"/>
    </row>
    <row r="14" spans="1:8" ht="13.8" thickBot="1" x14ac:dyDescent="0.3">
      <c r="A14" s="11" t="s">
        <v>1</v>
      </c>
      <c r="C14" s="721">
        <v>52.408000000000001</v>
      </c>
      <c r="D14" s="722"/>
    </row>
    <row r="15" spans="1:8" ht="3" customHeight="1" thickBot="1" x14ac:dyDescent="0.3">
      <c r="A15" s="7"/>
    </row>
    <row r="16" spans="1:8" ht="13.8" thickBot="1" x14ac:dyDescent="0.3">
      <c r="A16" s="10" t="s">
        <v>18</v>
      </c>
      <c r="C16" s="716" t="s">
        <v>1107</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21"/>
      <c r="B22" s="75">
        <v>610</v>
      </c>
      <c r="C22" s="74"/>
      <c r="D22" s="75" t="s">
        <v>54</v>
      </c>
      <c r="E22" s="115">
        <v>10760</v>
      </c>
      <c r="F22" s="115">
        <f>3085.62+1156.07+2019.32</f>
        <v>6261.0099999999993</v>
      </c>
    </row>
    <row r="23" spans="1:8" x14ac:dyDescent="0.25">
      <c r="A23" s="121"/>
      <c r="B23" s="157">
        <v>620</v>
      </c>
      <c r="C23" s="74"/>
      <c r="D23" s="157" t="s">
        <v>57</v>
      </c>
      <c r="E23" s="160">
        <v>3750</v>
      </c>
      <c r="F23" s="160">
        <f>705.49+202.74+403.92+1078.16</f>
        <v>2390.3100000000004</v>
      </c>
    </row>
    <row r="24" spans="1:8" ht="13.8" thickBot="1" x14ac:dyDescent="0.3">
      <c r="A24" s="16"/>
      <c r="B24" s="54">
        <v>630</v>
      </c>
      <c r="C24" s="26"/>
      <c r="D24" s="16" t="s">
        <v>55</v>
      </c>
      <c r="E24" s="47">
        <f>8051+23000</f>
        <v>31051</v>
      </c>
      <c r="F24" s="47">
        <f>52.32+2589.21+341.6+580.2+16910.82+8050.61</f>
        <v>28524.760000000002</v>
      </c>
    </row>
    <row r="25" spans="1:8" ht="13.8" thickBot="1" x14ac:dyDescent="0.3">
      <c r="A25" s="17" t="s">
        <v>11</v>
      </c>
      <c r="B25" s="18"/>
      <c r="C25" s="18"/>
      <c r="D25" s="18"/>
      <c r="E25" s="53">
        <f>SUM(E22:E24)</f>
        <v>45561</v>
      </c>
      <c r="F25" s="53">
        <f>SUM(F22:F24)</f>
        <v>37176.080000000002</v>
      </c>
    </row>
    <row r="26" spans="1:8" x14ac:dyDescent="0.25">
      <c r="A26" s="436"/>
      <c r="B26" s="366">
        <v>711</v>
      </c>
      <c r="C26" s="366"/>
      <c r="D26" s="366" t="s">
        <v>835</v>
      </c>
      <c r="E26" s="437">
        <v>0</v>
      </c>
      <c r="F26" s="438">
        <v>0</v>
      </c>
    </row>
    <row r="27" spans="1:8" x14ac:dyDescent="0.25">
      <c r="A27" s="227"/>
      <c r="B27" s="217">
        <v>716</v>
      </c>
      <c r="C27" s="217"/>
      <c r="D27" s="217" t="s">
        <v>239</v>
      </c>
      <c r="E27" s="232">
        <v>0</v>
      </c>
      <c r="F27" s="232">
        <f>2400+501.6+45.6</f>
        <v>2947.2</v>
      </c>
    </row>
    <row r="28" spans="1:8" ht="13.8" thickBot="1" x14ac:dyDescent="0.3">
      <c r="A28" s="228"/>
      <c r="B28" s="253">
        <v>717002</v>
      </c>
      <c r="C28" s="215"/>
      <c r="D28" s="215" t="s">
        <v>152</v>
      </c>
      <c r="E28" s="214">
        <f>1562313</f>
        <v>1562313</v>
      </c>
      <c r="F28" s="214">
        <v>12285.2</v>
      </c>
    </row>
    <row r="29" spans="1:8" ht="13.8" thickBot="1" x14ac:dyDescent="0.3">
      <c r="A29" s="17" t="s">
        <v>12</v>
      </c>
      <c r="B29" s="229"/>
      <c r="C29" s="18"/>
      <c r="D29" s="18"/>
      <c r="E29" s="52">
        <f>SUM(E27:E28)</f>
        <v>1562313</v>
      </c>
      <c r="F29" s="52">
        <f>SUM(F26:F28)</f>
        <v>15232.400000000001</v>
      </c>
    </row>
    <row r="30" spans="1:8" ht="13.8" thickBot="1" x14ac:dyDescent="0.3">
      <c r="A30" s="20" t="s">
        <v>13</v>
      </c>
      <c r="B30" s="18"/>
      <c r="C30" s="18"/>
      <c r="D30" s="18"/>
      <c r="E30" s="50">
        <f>E29+E25</f>
        <v>1607874</v>
      </c>
      <c r="F30" s="50">
        <f>F29+F25</f>
        <v>52408.480000000003</v>
      </c>
    </row>
    <row r="31" spans="1:8" ht="7.5" customHeight="1" x14ac:dyDescent="0.25"/>
    <row r="32" spans="1:8" hidden="1" x14ac:dyDescent="0.25"/>
    <row r="33" spans="1:8" ht="15.6" x14ac:dyDescent="0.3">
      <c r="A33" s="8" t="s">
        <v>14</v>
      </c>
      <c r="B33" s="9"/>
      <c r="C33" s="9"/>
      <c r="D33" s="9"/>
      <c r="E33" s="9"/>
      <c r="F33" s="9"/>
      <c r="G33" s="40"/>
      <c r="H33" s="40"/>
    </row>
    <row r="34" spans="1:8" ht="6" customHeight="1" x14ac:dyDescent="0.25">
      <c r="A34" s="1"/>
    </row>
    <row r="35" spans="1:8" ht="20.399999999999999" x14ac:dyDescent="0.25">
      <c r="A35" s="750" t="s">
        <v>22</v>
      </c>
      <c r="B35" s="750"/>
      <c r="C35" s="750"/>
      <c r="D35" s="155" t="s">
        <v>15</v>
      </c>
      <c r="E35" s="156" t="s">
        <v>936</v>
      </c>
      <c r="F35" s="156" t="s">
        <v>937</v>
      </c>
    </row>
    <row r="36" spans="1:8" ht="41.25" customHeight="1" x14ac:dyDescent="0.25">
      <c r="A36" s="765" t="s">
        <v>237</v>
      </c>
      <c r="B36" s="956"/>
      <c r="C36" s="766"/>
      <c r="D36" s="55" t="s">
        <v>238</v>
      </c>
      <c r="E36" s="38" t="s">
        <v>1108</v>
      </c>
      <c r="F36" s="38" t="s">
        <v>903</v>
      </c>
    </row>
    <row r="37" spans="1:8" ht="12" customHeight="1" x14ac:dyDescent="0.25">
      <c r="A37" s="4" t="s">
        <v>16</v>
      </c>
      <c r="E37" s="14"/>
      <c r="F37" s="14"/>
    </row>
    <row r="38" spans="1:8" ht="129.6" customHeight="1" x14ac:dyDescent="0.25">
      <c r="A38" s="977" t="s">
        <v>17</v>
      </c>
      <c r="B38" s="767" t="s">
        <v>1109</v>
      </c>
      <c r="C38" s="768"/>
      <c r="D38" s="768"/>
      <c r="E38" s="768"/>
      <c r="F38" s="769"/>
      <c r="G38" s="14"/>
      <c r="H38" s="14"/>
    </row>
    <row r="39" spans="1:8" ht="33" hidden="1" customHeight="1" x14ac:dyDescent="0.25">
      <c r="A39" s="978"/>
      <c r="B39" s="980" t="s">
        <v>904</v>
      </c>
      <c r="C39" s="981"/>
      <c r="D39" s="981"/>
      <c r="E39" s="981"/>
      <c r="F39" s="982"/>
    </row>
    <row r="40" spans="1:8" ht="30.75" hidden="1" customHeight="1" x14ac:dyDescent="0.25">
      <c r="A40" s="978"/>
      <c r="B40" s="980" t="s">
        <v>905</v>
      </c>
      <c r="C40" s="981"/>
      <c r="D40" s="981"/>
      <c r="E40" s="981"/>
      <c r="F40" s="982"/>
    </row>
    <row r="41" spans="1:8" ht="26.25" hidden="1" customHeight="1" x14ac:dyDescent="0.25">
      <c r="A41" s="978"/>
      <c r="B41" s="980" t="s">
        <v>906</v>
      </c>
      <c r="C41" s="981"/>
      <c r="D41" s="981"/>
      <c r="E41" s="981"/>
      <c r="F41" s="982"/>
    </row>
    <row r="42" spans="1:8" ht="26.25" hidden="1" customHeight="1" x14ac:dyDescent="0.25">
      <c r="A42" s="978"/>
      <c r="B42" s="980" t="s">
        <v>907</v>
      </c>
      <c r="C42" s="981"/>
      <c r="D42" s="981"/>
      <c r="E42" s="981"/>
      <c r="F42" s="982"/>
    </row>
    <row r="43" spans="1:8" ht="26.25" hidden="1" customHeight="1" x14ac:dyDescent="0.25">
      <c r="A43" s="978"/>
      <c r="B43" s="980" t="s">
        <v>908</v>
      </c>
      <c r="C43" s="981"/>
      <c r="D43" s="981"/>
      <c r="E43" s="981"/>
      <c r="F43" s="982"/>
    </row>
    <row r="44" spans="1:8" ht="26.25" hidden="1" customHeight="1" x14ac:dyDescent="0.25">
      <c r="A44" s="978"/>
      <c r="B44" s="974" t="s">
        <v>909</v>
      </c>
      <c r="C44" s="975"/>
      <c r="D44" s="975"/>
      <c r="E44" s="975"/>
      <c r="F44" s="976"/>
    </row>
    <row r="45" spans="1:8" ht="24.75" hidden="1" customHeight="1" x14ac:dyDescent="0.25">
      <c r="A45" s="978"/>
      <c r="B45" s="974" t="s">
        <v>910</v>
      </c>
      <c r="C45" s="975"/>
      <c r="D45" s="975"/>
      <c r="E45" s="975"/>
      <c r="F45" s="976"/>
    </row>
    <row r="46" spans="1:8" ht="24" hidden="1" customHeight="1" x14ac:dyDescent="0.25">
      <c r="A46" s="978"/>
      <c r="B46" s="974" t="s">
        <v>911</v>
      </c>
      <c r="C46" s="983"/>
      <c r="D46" s="983"/>
      <c r="E46" s="983"/>
      <c r="F46" s="984"/>
    </row>
    <row r="47" spans="1:8" ht="27" hidden="1" customHeight="1" x14ac:dyDescent="0.25">
      <c r="A47" s="979"/>
      <c r="B47" s="974" t="s">
        <v>912</v>
      </c>
      <c r="C47" s="983"/>
      <c r="D47" s="983"/>
      <c r="E47" s="983"/>
      <c r="F47" s="984"/>
    </row>
    <row r="49" spans="1:6" ht="24" customHeight="1" x14ac:dyDescent="0.25">
      <c r="A49" s="86" t="s">
        <v>29</v>
      </c>
      <c r="B49" s="871"/>
      <c r="C49" s="871"/>
      <c r="D49" s="871"/>
      <c r="E49" s="871"/>
      <c r="F49" s="871"/>
    </row>
  </sheetData>
  <mergeCells count="22">
    <mergeCell ref="C14:D14"/>
    <mergeCell ref="C8:F8"/>
    <mergeCell ref="C9:F9"/>
    <mergeCell ref="C11:D11"/>
    <mergeCell ref="C12:D12"/>
    <mergeCell ref="C13:D13"/>
    <mergeCell ref="B44:F44"/>
    <mergeCell ref="A38:A47"/>
    <mergeCell ref="B49:F49"/>
    <mergeCell ref="C16:F16"/>
    <mergeCell ref="C17:F17"/>
    <mergeCell ref="A35:C35"/>
    <mergeCell ref="A36:C36"/>
    <mergeCell ref="B38:F38"/>
    <mergeCell ref="B39:F39"/>
    <mergeCell ref="B40:F40"/>
    <mergeCell ref="B46:F46"/>
    <mergeCell ref="B47:F47"/>
    <mergeCell ref="B41:F41"/>
    <mergeCell ref="B45:F45"/>
    <mergeCell ref="B42:F42"/>
    <mergeCell ref="B43:F43"/>
  </mergeCells>
  <pageMargins left="0.7" right="0.7" top="0.75" bottom="0.75" header="0.3" footer="0.3"/>
  <pageSetup paperSize="9" scale="89"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pageSetUpPr fitToPage="1"/>
  </sheetPr>
  <dimension ref="A1:H38"/>
  <sheetViews>
    <sheetView showGridLines="0" topLeftCell="A21" workbookViewId="0">
      <selection activeCell="B36" sqref="B36:F36"/>
    </sheetView>
  </sheetViews>
  <sheetFormatPr defaultRowHeight="13.2" x14ac:dyDescent="0.25"/>
  <cols>
    <col min="1" max="1" width="23.33203125" customWidth="1"/>
    <col min="2" max="2" width="5.5546875" customWidth="1"/>
    <col min="3" max="3" width="9.5546875" customWidth="1"/>
    <col min="4" max="4" width="24.6640625"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7</v>
      </c>
      <c r="D4" s="42" t="s">
        <v>572</v>
      </c>
      <c r="E4" s="43"/>
      <c r="F4" s="44"/>
    </row>
    <row r="5" spans="1:8" ht="13.8" thickBot="1" x14ac:dyDescent="0.3">
      <c r="A5" s="63" t="s">
        <v>617</v>
      </c>
      <c r="C5" s="36" t="s">
        <v>653</v>
      </c>
      <c r="D5" s="30" t="s">
        <v>654</v>
      </c>
      <c r="E5" s="31"/>
      <c r="F5" s="32"/>
    </row>
    <row r="6" spans="1:8" ht="13.8" thickBot="1" x14ac:dyDescent="0.3">
      <c r="A6" s="3"/>
    </row>
    <row r="7" spans="1:8" ht="13.8" thickBot="1" x14ac:dyDescent="0.3">
      <c r="A7" s="10" t="s">
        <v>21</v>
      </c>
      <c r="C7" s="6" t="s">
        <v>657</v>
      </c>
      <c r="D7" s="5"/>
      <c r="E7" s="5"/>
      <c r="F7" s="45"/>
    </row>
    <row r="8" spans="1:8" ht="13.8" thickBot="1" x14ac:dyDescent="0.3">
      <c r="A8" s="11" t="s">
        <v>42</v>
      </c>
      <c r="C8" s="716" t="s">
        <v>655</v>
      </c>
      <c r="D8" s="717"/>
      <c r="E8" s="717"/>
      <c r="F8" s="718"/>
    </row>
    <row r="9" spans="1:8" ht="13.8" thickBot="1" x14ac:dyDescent="0.3">
      <c r="A9" s="11" t="s">
        <v>26</v>
      </c>
      <c r="C9" s="716" t="s">
        <v>656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16">
        <v>167.98</v>
      </c>
      <c r="D12" s="718"/>
    </row>
    <row r="13" spans="1:8" ht="13.8" thickBot="1" x14ac:dyDescent="0.3">
      <c r="A13" s="10" t="s">
        <v>20</v>
      </c>
      <c r="C13" s="721">
        <v>167.98</v>
      </c>
      <c r="D13" s="722"/>
    </row>
    <row r="14" spans="1:8" ht="13.8" thickBot="1" x14ac:dyDescent="0.3">
      <c r="A14" s="11" t="s">
        <v>1</v>
      </c>
      <c r="C14" s="721">
        <v>90.450999999999993</v>
      </c>
      <c r="D14" s="722"/>
    </row>
    <row r="15" spans="1:8" ht="3" customHeight="1" thickBot="1" x14ac:dyDescent="0.3">
      <c r="A15" s="7"/>
    </row>
    <row r="16" spans="1:8" ht="13.8" thickBot="1" x14ac:dyDescent="0.3">
      <c r="A16" s="10" t="s">
        <v>18</v>
      </c>
      <c r="C16" s="716" t="s">
        <v>960</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5"/>
      <c r="B22" s="121">
        <v>630</v>
      </c>
      <c r="C22" s="121"/>
      <c r="D22" s="16" t="s">
        <v>55</v>
      </c>
      <c r="E22" s="47">
        <v>150</v>
      </c>
      <c r="F22" s="47">
        <v>107.44</v>
      </c>
    </row>
    <row r="23" spans="1:8" x14ac:dyDescent="0.25">
      <c r="A23" s="15"/>
      <c r="B23" s="54">
        <v>640</v>
      </c>
      <c r="C23" s="26"/>
      <c r="D23" s="16" t="s">
        <v>1104</v>
      </c>
      <c r="E23" s="47">
        <v>0</v>
      </c>
      <c r="F23" s="47">
        <v>6354.25</v>
      </c>
    </row>
    <row r="24" spans="1:8" ht="13.8" thickBot="1" x14ac:dyDescent="0.3">
      <c r="A24" s="16"/>
      <c r="B24" s="54">
        <v>640</v>
      </c>
      <c r="C24" s="26"/>
      <c r="D24" s="16" t="s">
        <v>1105</v>
      </c>
      <c r="E24" s="47">
        <v>167980</v>
      </c>
      <c r="F24" s="47">
        <v>83990.080000000002</v>
      </c>
    </row>
    <row r="25" spans="1:8" ht="13.8" thickBot="1" x14ac:dyDescent="0.3">
      <c r="A25" s="17" t="s">
        <v>11</v>
      </c>
      <c r="B25" s="18"/>
      <c r="C25" s="18"/>
      <c r="D25" s="18"/>
      <c r="E25" s="53">
        <f>SUM(E22:E24)</f>
        <v>168130</v>
      </c>
      <c r="F25" s="53">
        <f>SUM(F22:F24)</f>
        <v>90451.77</v>
      </c>
    </row>
    <row r="26" spans="1:8" ht="13.8" thickBot="1" x14ac:dyDescent="0.3">
      <c r="A26" s="436"/>
      <c r="B26" s="366"/>
      <c r="C26" s="366"/>
      <c r="D26" s="366"/>
      <c r="E26" s="437"/>
      <c r="F26" s="438">
        <v>0</v>
      </c>
    </row>
    <row r="27" spans="1:8" ht="13.8" thickBot="1" x14ac:dyDescent="0.3">
      <c r="A27" s="17" t="s">
        <v>12</v>
      </c>
      <c r="B27" s="229"/>
      <c r="C27" s="18"/>
      <c r="D27" s="18"/>
      <c r="E27" s="52">
        <f>E26</f>
        <v>0</v>
      </c>
      <c r="F27" s="52">
        <f>F26</f>
        <v>0</v>
      </c>
    </row>
    <row r="28" spans="1:8" ht="13.8" thickBot="1" x14ac:dyDescent="0.3">
      <c r="A28" s="20" t="s">
        <v>13</v>
      </c>
      <c r="B28" s="18"/>
      <c r="C28" s="18"/>
      <c r="D28" s="18"/>
      <c r="E28" s="50">
        <f>E27+E25</f>
        <v>168130</v>
      </c>
      <c r="F28" s="50">
        <f>F27+F25</f>
        <v>90451.77</v>
      </c>
    </row>
    <row r="29" spans="1:8" ht="7.5" customHeight="1" x14ac:dyDescent="0.25"/>
    <row r="30" spans="1:8" hidden="1" x14ac:dyDescent="0.25"/>
    <row r="31" spans="1:8" ht="15.6" x14ac:dyDescent="0.3">
      <c r="A31" s="8" t="s">
        <v>14</v>
      </c>
      <c r="B31" s="9"/>
      <c r="C31" s="9"/>
      <c r="D31" s="9"/>
      <c r="E31" s="9"/>
      <c r="F31" s="9"/>
      <c r="G31" s="40"/>
      <c r="H31" s="40"/>
    </row>
    <row r="32" spans="1:8" ht="6" customHeight="1" x14ac:dyDescent="0.25">
      <c r="A32" s="1"/>
    </row>
    <row r="33" spans="1:8" ht="20.399999999999999" x14ac:dyDescent="0.25">
      <c r="A33" s="750" t="s">
        <v>22</v>
      </c>
      <c r="B33" s="750"/>
      <c r="C33" s="750"/>
      <c r="D33" s="155" t="s">
        <v>15</v>
      </c>
      <c r="E33" s="156" t="s">
        <v>936</v>
      </c>
      <c r="F33" s="156" t="s">
        <v>937</v>
      </c>
    </row>
    <row r="34" spans="1:8" ht="41.25" customHeight="1" x14ac:dyDescent="0.25">
      <c r="A34" s="765" t="s">
        <v>658</v>
      </c>
      <c r="B34" s="956"/>
      <c r="C34" s="766"/>
      <c r="D34" s="55" t="s">
        <v>659</v>
      </c>
      <c r="E34" s="38" t="s">
        <v>363</v>
      </c>
      <c r="F34" s="38" t="s">
        <v>462</v>
      </c>
    </row>
    <row r="35" spans="1:8" ht="12" customHeight="1" x14ac:dyDescent="0.25">
      <c r="A35" s="4" t="s">
        <v>16</v>
      </c>
      <c r="E35" s="14"/>
      <c r="F35" s="14"/>
    </row>
    <row r="36" spans="1:8" ht="165.6" customHeight="1" x14ac:dyDescent="0.25">
      <c r="A36" s="233" t="s">
        <v>17</v>
      </c>
      <c r="B36" s="985" t="s">
        <v>1106</v>
      </c>
      <c r="C36" s="985"/>
      <c r="D36" s="985"/>
      <c r="E36" s="985"/>
      <c r="F36" s="985"/>
      <c r="G36" s="14"/>
      <c r="H36" s="14"/>
    </row>
    <row r="38" spans="1:8" ht="22.8" x14ac:dyDescent="0.25">
      <c r="A38" s="86" t="s">
        <v>29</v>
      </c>
      <c r="B38" s="870"/>
      <c r="C38" s="870"/>
      <c r="D38" s="870"/>
      <c r="E38" s="870"/>
      <c r="F38" s="870"/>
    </row>
  </sheetData>
  <mergeCells count="12">
    <mergeCell ref="C14:D14"/>
    <mergeCell ref="B38:F38"/>
    <mergeCell ref="C16:F16"/>
    <mergeCell ref="C17:F17"/>
    <mergeCell ref="A33:C33"/>
    <mergeCell ref="A34:C34"/>
    <mergeCell ref="B36:F36"/>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92D050"/>
    <pageSetUpPr fitToPage="1"/>
  </sheetPr>
  <dimension ref="A1:H37"/>
  <sheetViews>
    <sheetView showGridLines="0" workbookViewId="0">
      <selection activeCell="C18" sqref="C18"/>
    </sheetView>
  </sheetViews>
  <sheetFormatPr defaultRowHeight="13.2" x14ac:dyDescent="0.25"/>
  <cols>
    <col min="1" max="1" width="23.33203125" customWidth="1"/>
    <col min="2" max="2" width="5.5546875" customWidth="1"/>
    <col min="3" max="3" width="9.5546875" customWidth="1"/>
    <col min="4" max="4" width="20"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7</v>
      </c>
      <c r="D4" s="42" t="s">
        <v>572</v>
      </c>
      <c r="E4" s="43"/>
      <c r="F4" s="44"/>
    </row>
    <row r="5" spans="1:8" ht="13.8" thickBot="1" x14ac:dyDescent="0.3">
      <c r="A5" s="63" t="s">
        <v>617</v>
      </c>
      <c r="C5" s="36" t="s">
        <v>660</v>
      </c>
      <c r="D5" s="30" t="s">
        <v>661</v>
      </c>
      <c r="E5" s="31"/>
      <c r="F5" s="32"/>
    </row>
    <row r="6" spans="1:8" ht="13.8" thickBot="1" x14ac:dyDescent="0.3">
      <c r="A6" s="3"/>
    </row>
    <row r="7" spans="1:8" ht="13.8" thickBot="1" x14ac:dyDescent="0.3">
      <c r="A7" s="10" t="s">
        <v>21</v>
      </c>
      <c r="C7" s="6" t="s">
        <v>657</v>
      </c>
      <c r="D7" s="5"/>
      <c r="E7" s="5"/>
      <c r="F7" s="45"/>
    </row>
    <row r="8" spans="1:8" ht="13.8" thickBot="1" x14ac:dyDescent="0.3">
      <c r="A8" s="11" t="s">
        <v>42</v>
      </c>
      <c r="C8" s="716" t="s">
        <v>655</v>
      </c>
      <c r="D8" s="717"/>
      <c r="E8" s="717"/>
      <c r="F8" s="718"/>
    </row>
    <row r="9" spans="1:8" ht="13.8" thickBot="1" x14ac:dyDescent="0.3">
      <c r="A9" s="11" t="s">
        <v>26</v>
      </c>
      <c r="C9" s="716" t="s">
        <v>656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133.96</v>
      </c>
      <c r="D12" s="722"/>
    </row>
    <row r="13" spans="1:8" ht="13.8" thickBot="1" x14ac:dyDescent="0.3">
      <c r="A13" s="10" t="s">
        <v>20</v>
      </c>
      <c r="C13" s="721">
        <v>133.96</v>
      </c>
      <c r="D13" s="722"/>
    </row>
    <row r="14" spans="1:8" ht="13.8" thickBot="1" x14ac:dyDescent="0.3">
      <c r="A14" s="11" t="s">
        <v>1</v>
      </c>
      <c r="C14" s="721">
        <v>66.98</v>
      </c>
      <c r="D14" s="722"/>
    </row>
    <row r="15" spans="1:8" ht="3" customHeight="1" thickBot="1" x14ac:dyDescent="0.3">
      <c r="A15" s="7"/>
    </row>
    <row r="16" spans="1:8" ht="13.8" thickBot="1" x14ac:dyDescent="0.3">
      <c r="A16" s="10" t="s">
        <v>18</v>
      </c>
      <c r="C16" s="716" t="s">
        <v>960</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5"/>
      <c r="B22" s="15"/>
      <c r="C22" s="15"/>
      <c r="D22" s="16"/>
      <c r="E22" s="47"/>
      <c r="F22" s="47"/>
    </row>
    <row r="23" spans="1:8" ht="13.8" thickBot="1" x14ac:dyDescent="0.3">
      <c r="A23" s="16"/>
      <c r="B23" s="54">
        <v>640</v>
      </c>
      <c r="C23" s="26"/>
      <c r="D23" s="16" t="s">
        <v>66</v>
      </c>
      <c r="E23" s="47">
        <v>133960</v>
      </c>
      <c r="F23" s="47">
        <v>66980.08</v>
      </c>
    </row>
    <row r="24" spans="1:8" ht="13.8" thickBot="1" x14ac:dyDescent="0.3">
      <c r="A24" s="17" t="s">
        <v>11</v>
      </c>
      <c r="B24" s="18"/>
      <c r="C24" s="18"/>
      <c r="D24" s="18"/>
      <c r="E24" s="53">
        <f>SUM(E22:E23)</f>
        <v>133960</v>
      </c>
      <c r="F24" s="53">
        <f>SUM(F22:F23)</f>
        <v>66980.08</v>
      </c>
    </row>
    <row r="25" spans="1:8" ht="13.8" thickBot="1" x14ac:dyDescent="0.3">
      <c r="A25" s="436"/>
      <c r="B25" s="366"/>
      <c r="C25" s="366"/>
      <c r="D25" s="366"/>
      <c r="E25" s="437"/>
      <c r="F25" s="438"/>
    </row>
    <row r="26" spans="1:8" ht="13.8" thickBot="1" x14ac:dyDescent="0.3">
      <c r="A26" s="17" t="s">
        <v>12</v>
      </c>
      <c r="B26" s="229"/>
      <c r="C26" s="18"/>
      <c r="D26" s="18"/>
      <c r="E26" s="52">
        <f>E25</f>
        <v>0</v>
      </c>
      <c r="F26" s="52">
        <f>F25</f>
        <v>0</v>
      </c>
    </row>
    <row r="27" spans="1:8" ht="13.8" thickBot="1" x14ac:dyDescent="0.3">
      <c r="A27" s="20" t="s">
        <v>13</v>
      </c>
      <c r="B27" s="18"/>
      <c r="C27" s="18"/>
      <c r="D27" s="18"/>
      <c r="E27" s="50">
        <f>E26+E24</f>
        <v>133960</v>
      </c>
      <c r="F27" s="50">
        <f>F26+F24</f>
        <v>66980.08</v>
      </c>
    </row>
    <row r="28" spans="1:8" ht="7.5" customHeight="1" x14ac:dyDescent="0.25"/>
    <row r="29" spans="1:8" hidden="1" x14ac:dyDescent="0.25"/>
    <row r="30" spans="1:8" ht="15.6" x14ac:dyDescent="0.3">
      <c r="A30" s="8" t="s">
        <v>14</v>
      </c>
      <c r="B30" s="9"/>
      <c r="C30" s="9"/>
      <c r="D30" s="9"/>
      <c r="E30" s="9"/>
      <c r="F30" s="9"/>
      <c r="G30" s="40"/>
      <c r="H30" s="40"/>
    </row>
    <row r="31" spans="1:8" ht="6" customHeight="1" x14ac:dyDescent="0.25">
      <c r="A31" s="1"/>
    </row>
    <row r="32" spans="1:8" ht="20.399999999999999" x14ac:dyDescent="0.25">
      <c r="A32" s="750" t="s">
        <v>22</v>
      </c>
      <c r="B32" s="750"/>
      <c r="C32" s="750"/>
      <c r="D32" s="155" t="s">
        <v>15</v>
      </c>
      <c r="E32" s="156" t="s">
        <v>936</v>
      </c>
      <c r="F32" s="156" t="s">
        <v>937</v>
      </c>
    </row>
    <row r="33" spans="1:8" ht="41.25" customHeight="1" x14ac:dyDescent="0.25">
      <c r="A33" s="765" t="s">
        <v>658</v>
      </c>
      <c r="B33" s="956"/>
      <c r="C33" s="766"/>
      <c r="D33" s="55" t="s">
        <v>659</v>
      </c>
      <c r="E33" s="38" t="s">
        <v>363</v>
      </c>
      <c r="F33" s="38" t="s">
        <v>462</v>
      </c>
    </row>
    <row r="34" spans="1:8" ht="12" customHeight="1" x14ac:dyDescent="0.25">
      <c r="A34" s="4" t="s">
        <v>16</v>
      </c>
      <c r="E34" s="14"/>
      <c r="F34" s="14"/>
    </row>
    <row r="35" spans="1:8" ht="103.5" customHeight="1" x14ac:dyDescent="0.25">
      <c r="A35" s="233" t="s">
        <v>17</v>
      </c>
      <c r="B35" s="985" t="s">
        <v>662</v>
      </c>
      <c r="C35" s="985"/>
      <c r="D35" s="985"/>
      <c r="E35" s="985"/>
      <c r="F35" s="985"/>
      <c r="G35" s="14"/>
      <c r="H35" s="14"/>
    </row>
    <row r="37" spans="1:8" ht="22.8" x14ac:dyDescent="0.25">
      <c r="A37" s="86" t="s">
        <v>29</v>
      </c>
      <c r="B37" s="871"/>
      <c r="C37" s="871"/>
      <c r="D37" s="871"/>
      <c r="E37" s="871"/>
      <c r="F37" s="871"/>
    </row>
  </sheetData>
  <mergeCells count="12">
    <mergeCell ref="B35:F35"/>
    <mergeCell ref="B37:F37"/>
    <mergeCell ref="C14:D14"/>
    <mergeCell ref="C16:F16"/>
    <mergeCell ref="C17:F17"/>
    <mergeCell ref="A32:C32"/>
    <mergeCell ref="A33:C33"/>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92D050"/>
    <pageSetUpPr fitToPage="1"/>
  </sheetPr>
  <dimension ref="A1:I93"/>
  <sheetViews>
    <sheetView workbookViewId="0">
      <selection activeCell="G67" sqref="G67"/>
    </sheetView>
  </sheetViews>
  <sheetFormatPr defaultRowHeight="13.2" x14ac:dyDescent="0.25"/>
  <cols>
    <col min="1" max="1" width="18.33203125" customWidth="1"/>
    <col min="2" max="2" width="10.6640625" customWidth="1"/>
    <col min="4" max="4" width="15.88671875"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63" t="s">
        <v>617</v>
      </c>
      <c r="C5" s="595" t="s">
        <v>392</v>
      </c>
      <c r="D5" s="1015" t="s">
        <v>242</v>
      </c>
      <c r="E5" s="1016"/>
      <c r="F5" s="1017"/>
    </row>
    <row r="6" spans="1:9" ht="13.8" thickBot="1" x14ac:dyDescent="0.3">
      <c r="A6" s="10" t="s">
        <v>27</v>
      </c>
      <c r="C6" s="596" t="s">
        <v>396</v>
      </c>
      <c r="D6" s="1015" t="s">
        <v>397</v>
      </c>
      <c r="E6" s="1016"/>
      <c r="F6" s="1017"/>
    </row>
    <row r="7" spans="1:9" ht="13.8" thickBot="1" x14ac:dyDescent="0.3">
      <c r="A7" s="3"/>
    </row>
    <row r="8" spans="1:9" ht="13.8" thickBot="1" x14ac:dyDescent="0.3">
      <c r="A8" s="258" t="s">
        <v>21</v>
      </c>
      <c r="C8" s="716" t="s">
        <v>398</v>
      </c>
      <c r="D8" s="717"/>
      <c r="E8" s="717"/>
      <c r="F8" s="718"/>
    </row>
    <row r="9" spans="1:9" ht="21.6" thickBot="1" x14ac:dyDescent="0.3">
      <c r="A9" s="255" t="s">
        <v>25</v>
      </c>
      <c r="C9" s="856" t="s">
        <v>268</v>
      </c>
      <c r="D9" s="857"/>
      <c r="E9" s="857"/>
      <c r="F9" s="858"/>
    </row>
    <row r="10" spans="1:9" ht="13.8" thickBot="1" x14ac:dyDescent="0.3">
      <c r="A10" s="255" t="s">
        <v>26</v>
      </c>
      <c r="C10" s="716" t="s">
        <v>399</v>
      </c>
      <c r="D10" s="717"/>
      <c r="E10" s="717"/>
      <c r="F10" s="1023"/>
    </row>
    <row r="11" spans="1:9" ht="13.8" thickBot="1" x14ac:dyDescent="0.3">
      <c r="A11" s="259"/>
    </row>
    <row r="12" spans="1:9" ht="13.8" thickBot="1" x14ac:dyDescent="0.3">
      <c r="A12" s="259"/>
      <c r="C12" s="719" t="s">
        <v>343</v>
      </c>
      <c r="D12" s="945"/>
    </row>
    <row r="13" spans="1:9" ht="21.6" thickBot="1" x14ac:dyDescent="0.3">
      <c r="A13" s="260" t="s">
        <v>2</v>
      </c>
      <c r="C13" s="1024">
        <v>482.61</v>
      </c>
      <c r="D13" s="1025"/>
    </row>
    <row r="14" spans="1:9" ht="21.6" thickBot="1" x14ac:dyDescent="0.3">
      <c r="A14" s="258" t="s">
        <v>271</v>
      </c>
      <c r="C14" s="1024">
        <v>482.61</v>
      </c>
      <c r="D14" s="1025"/>
    </row>
    <row r="15" spans="1:9" ht="13.8" thickBot="1" x14ac:dyDescent="0.3">
      <c r="A15" s="255" t="s">
        <v>1</v>
      </c>
      <c r="C15" s="1018">
        <v>200.452</v>
      </c>
      <c r="D15" s="1019"/>
    </row>
    <row r="16" spans="1:9" ht="13.8" thickBot="1" x14ac:dyDescent="0.3">
      <c r="A16" s="261"/>
    </row>
    <row r="17" spans="1:9" ht="13.8" thickBot="1" x14ac:dyDescent="0.3">
      <c r="A17" s="258" t="s">
        <v>18</v>
      </c>
      <c r="C17" s="1020" t="s">
        <v>1110</v>
      </c>
      <c r="D17" s="1021"/>
      <c r="E17" s="1021"/>
      <c r="F17" s="1022"/>
    </row>
    <row r="18" spans="1:9" ht="13.8" thickBot="1" x14ac:dyDescent="0.3">
      <c r="A18" s="255" t="s">
        <v>19</v>
      </c>
      <c r="C18" s="987" t="s">
        <v>945</v>
      </c>
      <c r="D18" s="988"/>
      <c r="E18" s="988"/>
      <c r="F18" s="45"/>
    </row>
    <row r="20" spans="1:9" ht="15.6" x14ac:dyDescent="0.3">
      <c r="A20" s="8" t="s">
        <v>5</v>
      </c>
      <c r="B20" s="8"/>
      <c r="C20" s="9"/>
      <c r="D20" s="9"/>
      <c r="E20" s="9"/>
      <c r="F20" s="9"/>
      <c r="G20" s="40"/>
      <c r="H20" s="40"/>
      <c r="I20" s="40"/>
    </row>
    <row r="21" spans="1:9" ht="15.6" x14ac:dyDescent="0.3">
      <c r="A21" s="2"/>
    </row>
    <row r="22" spans="1:9" x14ac:dyDescent="0.25">
      <c r="A22" s="22" t="s">
        <v>23</v>
      </c>
      <c r="B22" s="15" t="s">
        <v>6</v>
      </c>
      <c r="C22" s="15" t="s">
        <v>7</v>
      </c>
      <c r="D22" s="15" t="s">
        <v>8</v>
      </c>
      <c r="E22" s="15" t="s">
        <v>9</v>
      </c>
      <c r="F22" s="15" t="s">
        <v>10</v>
      </c>
      <c r="G22" s="324"/>
      <c r="H22" s="324"/>
      <c r="I22" s="324"/>
    </row>
    <row r="23" spans="1:9" x14ac:dyDescent="0.25">
      <c r="A23" s="15"/>
      <c r="B23" s="75">
        <v>610</v>
      </c>
      <c r="C23" s="74"/>
      <c r="D23" s="75" t="s">
        <v>54</v>
      </c>
      <c r="E23" s="115">
        <v>295650</v>
      </c>
      <c r="F23" s="115">
        <v>129421.8</v>
      </c>
      <c r="G23" s="324"/>
      <c r="H23" s="324"/>
      <c r="I23" s="324"/>
    </row>
    <row r="24" spans="1:9" x14ac:dyDescent="0.25">
      <c r="A24" s="15"/>
      <c r="B24" s="157">
        <v>620</v>
      </c>
      <c r="C24" s="74"/>
      <c r="D24" s="157" t="s">
        <v>57</v>
      </c>
      <c r="E24" s="160">
        <v>108420</v>
      </c>
      <c r="F24" s="160">
        <v>46016.480000000003</v>
      </c>
      <c r="G24" s="324"/>
      <c r="H24" s="324"/>
      <c r="I24" s="324"/>
    </row>
    <row r="25" spans="1:9" x14ac:dyDescent="0.25">
      <c r="A25" s="16"/>
      <c r="B25" s="238">
        <v>630</v>
      </c>
      <c r="C25" s="238"/>
      <c r="D25" s="238" t="s">
        <v>55</v>
      </c>
      <c r="E25" s="239">
        <v>70659</v>
      </c>
      <c r="F25" s="239">
        <v>24217</v>
      </c>
      <c r="G25" s="14"/>
      <c r="H25" s="325"/>
      <c r="I25" s="325"/>
    </row>
    <row r="26" spans="1:9" x14ac:dyDescent="0.25">
      <c r="A26" s="16"/>
      <c r="B26" s="238"/>
      <c r="C26" s="238"/>
      <c r="D26" s="238" t="s">
        <v>854</v>
      </c>
      <c r="E26" s="239">
        <v>0</v>
      </c>
      <c r="F26" s="239">
        <v>0</v>
      </c>
      <c r="G26" s="14"/>
      <c r="H26" s="325"/>
      <c r="I26" s="325"/>
    </row>
    <row r="27" spans="1:9" ht="13.8" thickBot="1" x14ac:dyDescent="0.3">
      <c r="A27" s="228"/>
      <c r="B27" s="241">
        <v>640</v>
      </c>
      <c r="C27" s="241"/>
      <c r="D27" s="241" t="s">
        <v>66</v>
      </c>
      <c r="E27" s="242">
        <v>7881</v>
      </c>
      <c r="F27" s="242">
        <f>730.51+66.4</f>
        <v>796.91</v>
      </c>
      <c r="G27" s="326"/>
      <c r="H27" s="327"/>
      <c r="I27" s="327"/>
    </row>
    <row r="28" spans="1:9" ht="13.8" thickBot="1" x14ac:dyDescent="0.3">
      <c r="A28" s="17" t="s">
        <v>11</v>
      </c>
      <c r="B28" s="18"/>
      <c r="C28" s="18"/>
      <c r="D28" s="18"/>
      <c r="E28" s="52">
        <f>SUM(E23:E27)</f>
        <v>482610</v>
      </c>
      <c r="F28" s="53">
        <f>SUM(F23:F27)</f>
        <v>200452.19</v>
      </c>
      <c r="G28" s="326"/>
      <c r="H28" s="327"/>
      <c r="I28" s="327"/>
    </row>
    <row r="29" spans="1:9" ht="13.8" thickBot="1" x14ac:dyDescent="0.3">
      <c r="A29" s="228"/>
      <c r="B29" s="253">
        <v>717</v>
      </c>
      <c r="C29" s="215"/>
      <c r="D29" s="215"/>
      <c r="E29" s="214">
        <v>0</v>
      </c>
      <c r="F29" s="214">
        <v>0</v>
      </c>
      <c r="G29" s="14"/>
      <c r="H29" s="328"/>
      <c r="I29" s="328"/>
    </row>
    <row r="30" spans="1:9" ht="13.8" thickBot="1" x14ac:dyDescent="0.3">
      <c r="A30" s="17" t="s">
        <v>12</v>
      </c>
      <c r="B30" s="229"/>
      <c r="C30" s="18"/>
      <c r="D30" s="18"/>
      <c r="E30" s="52">
        <v>0</v>
      </c>
      <c r="F30" s="52">
        <f>F29</f>
        <v>0</v>
      </c>
      <c r="G30" s="14"/>
      <c r="H30" s="328"/>
      <c r="I30" s="328"/>
    </row>
    <row r="31" spans="1:9" ht="13.8" thickBot="1" x14ac:dyDescent="0.3">
      <c r="A31" s="341" t="s">
        <v>13</v>
      </c>
      <c r="B31" s="342"/>
      <c r="C31" s="342"/>
      <c r="D31" s="342"/>
      <c r="E31" s="343">
        <f>E28+E30</f>
        <v>482610</v>
      </c>
      <c r="F31" s="343">
        <f>F28+F30</f>
        <v>200452.19</v>
      </c>
      <c r="G31" s="14"/>
      <c r="H31" s="328"/>
      <c r="I31" s="328"/>
    </row>
    <row r="32" spans="1:9" x14ac:dyDescent="0.25">
      <c r="A32" s="344" t="s">
        <v>243</v>
      </c>
      <c r="B32" s="989" t="s">
        <v>6</v>
      </c>
      <c r="C32" s="989"/>
      <c r="D32" s="345" t="s">
        <v>244</v>
      </c>
      <c r="E32" s="345" t="s">
        <v>9</v>
      </c>
      <c r="F32" s="346" t="s">
        <v>10</v>
      </c>
      <c r="G32" s="14"/>
      <c r="H32" s="328"/>
      <c r="I32" s="328"/>
    </row>
    <row r="33" spans="1:9" x14ac:dyDescent="0.25">
      <c r="A33" s="385"/>
      <c r="B33" s="990">
        <v>223</v>
      </c>
      <c r="C33" s="991"/>
      <c r="D33" s="423" t="s">
        <v>797</v>
      </c>
      <c r="E33" s="47">
        <v>12820</v>
      </c>
      <c r="F33" s="47">
        <v>4985</v>
      </c>
      <c r="G33" s="14"/>
      <c r="H33" s="328"/>
      <c r="I33" s="328"/>
    </row>
    <row r="34" spans="1:9" x14ac:dyDescent="0.25">
      <c r="A34" s="385"/>
      <c r="B34" s="897"/>
      <c r="C34" s="899"/>
      <c r="D34" s="384"/>
      <c r="E34" s="47"/>
      <c r="F34" s="47"/>
      <c r="G34" s="14"/>
      <c r="H34" s="328"/>
      <c r="I34" s="328"/>
    </row>
    <row r="35" spans="1:9" ht="13.8" thickBot="1" x14ac:dyDescent="0.3">
      <c r="A35" s="27" t="s">
        <v>245</v>
      </c>
      <c r="B35" s="25"/>
      <c r="C35" s="25"/>
      <c r="D35" s="25"/>
      <c r="E35" s="323">
        <f>E33+E34</f>
        <v>12820</v>
      </c>
      <c r="F35" s="323">
        <f>F33+F34</f>
        <v>4985</v>
      </c>
      <c r="G35" s="14"/>
      <c r="H35" s="328"/>
      <c r="I35" s="328"/>
    </row>
    <row r="36" spans="1:9" x14ac:dyDescent="0.25">
      <c r="E36" s="14"/>
      <c r="F36" s="14"/>
      <c r="G36" s="14"/>
      <c r="H36" s="328"/>
      <c r="I36" s="328"/>
    </row>
    <row r="37" spans="1:9" ht="15.6" x14ac:dyDescent="0.3">
      <c r="A37" s="8" t="s">
        <v>14</v>
      </c>
      <c r="B37" s="257"/>
      <c r="C37" s="9"/>
      <c r="D37" s="9"/>
      <c r="E37" s="9"/>
      <c r="F37" s="9"/>
      <c r="G37" s="40"/>
      <c r="H37" s="40"/>
      <c r="I37" s="40"/>
    </row>
    <row r="38" spans="1:9" ht="20.399999999999999" x14ac:dyDescent="0.25">
      <c r="A38" s="750" t="s">
        <v>22</v>
      </c>
      <c r="B38" s="750"/>
      <c r="C38" s="750"/>
      <c r="D38" s="156" t="s">
        <v>15</v>
      </c>
      <c r="E38" s="156" t="s">
        <v>1010</v>
      </c>
      <c r="F38" s="493" t="s">
        <v>1111</v>
      </c>
    </row>
    <row r="39" spans="1:9" x14ac:dyDescent="0.25">
      <c r="A39" s="1011" t="s">
        <v>720</v>
      </c>
      <c r="B39" s="1012"/>
      <c r="C39" s="1012"/>
      <c r="D39" s="1012"/>
      <c r="E39" s="1012"/>
      <c r="F39" s="1013"/>
    </row>
    <row r="40" spans="1:9" ht="27" customHeight="1" x14ac:dyDescent="0.25">
      <c r="A40" s="993" t="s">
        <v>473</v>
      </c>
      <c r="B40" s="994"/>
      <c r="C40" s="995"/>
      <c r="D40" s="604" t="s">
        <v>248</v>
      </c>
      <c r="E40" s="38">
        <v>8</v>
      </c>
      <c r="F40" s="38">
        <v>8</v>
      </c>
      <c r="G40" s="324"/>
      <c r="H40" s="324"/>
      <c r="I40" s="329"/>
    </row>
    <row r="41" spans="1:9" ht="24" customHeight="1" x14ac:dyDescent="0.25">
      <c r="A41" s="1008"/>
      <c r="B41" s="1009"/>
      <c r="C41" s="1010"/>
      <c r="D41" s="605" t="s">
        <v>249</v>
      </c>
      <c r="E41" s="38">
        <v>146</v>
      </c>
      <c r="F41" s="38">
        <v>155</v>
      </c>
      <c r="G41" s="197"/>
      <c r="H41" s="332"/>
      <c r="I41" s="197"/>
    </row>
    <row r="42" spans="1:9" ht="27" customHeight="1" x14ac:dyDescent="0.25">
      <c r="A42" s="1008"/>
      <c r="B42" s="1009"/>
      <c r="C42" s="1010"/>
      <c r="D42" s="605" t="s">
        <v>705</v>
      </c>
      <c r="E42" s="38">
        <v>17</v>
      </c>
      <c r="F42" s="38">
        <v>17</v>
      </c>
      <c r="G42" s="197"/>
      <c r="H42" s="332"/>
      <c r="I42" s="197"/>
    </row>
    <row r="43" spans="1:9" ht="36.75" customHeight="1" x14ac:dyDescent="0.25">
      <c r="A43" s="996"/>
      <c r="B43" s="997"/>
      <c r="C43" s="998"/>
      <c r="D43" s="605" t="s">
        <v>706</v>
      </c>
      <c r="E43" s="38">
        <v>17</v>
      </c>
      <c r="F43" s="38">
        <v>17</v>
      </c>
      <c r="G43" s="197"/>
      <c r="H43" s="332"/>
      <c r="I43" s="197"/>
    </row>
    <row r="44" spans="1:9" x14ac:dyDescent="0.25">
      <c r="A44" s="1011" t="s">
        <v>707</v>
      </c>
      <c r="B44" s="1012"/>
      <c r="C44" s="1012"/>
      <c r="D44" s="1012"/>
      <c r="E44" s="1012"/>
      <c r="F44" s="1013"/>
      <c r="G44" s="334"/>
      <c r="H44" s="335"/>
      <c r="I44" s="336"/>
    </row>
    <row r="45" spans="1:9" ht="20.399999999999999" x14ac:dyDescent="0.25">
      <c r="A45" s="1026" t="s">
        <v>255</v>
      </c>
      <c r="B45" s="1027"/>
      <c r="C45" s="1028"/>
      <c r="D45" s="605" t="s">
        <v>708</v>
      </c>
      <c r="E45" s="606">
        <v>8</v>
      </c>
      <c r="F45" s="606">
        <v>4</v>
      </c>
      <c r="G45" s="338"/>
      <c r="H45" s="338"/>
      <c r="I45" s="338"/>
    </row>
    <row r="46" spans="1:9" x14ac:dyDescent="0.25">
      <c r="A46" s="1011" t="s">
        <v>709</v>
      </c>
      <c r="B46" s="1012"/>
      <c r="C46" s="1012"/>
      <c r="D46" s="1012"/>
      <c r="E46" s="1012"/>
      <c r="F46" s="1013"/>
    </row>
    <row r="47" spans="1:9" ht="168" customHeight="1" x14ac:dyDescent="0.25">
      <c r="A47" s="1002" t="s">
        <v>273</v>
      </c>
      <c r="B47" s="1003"/>
      <c r="C47" s="1004"/>
      <c r="D47" s="605" t="s">
        <v>710</v>
      </c>
      <c r="E47" s="606">
        <v>17</v>
      </c>
      <c r="F47" s="606">
        <v>17</v>
      </c>
      <c r="G47" s="338"/>
      <c r="H47" s="338"/>
      <c r="I47" s="338"/>
    </row>
    <row r="48" spans="1:9" ht="105.75" customHeight="1" x14ac:dyDescent="0.25">
      <c r="A48" s="1005"/>
      <c r="B48" s="1006"/>
      <c r="C48" s="1007"/>
      <c r="D48" s="605" t="s">
        <v>711</v>
      </c>
      <c r="E48" s="606">
        <v>7</v>
      </c>
      <c r="F48" s="606">
        <v>7</v>
      </c>
    </row>
    <row r="49" spans="1:6" x14ac:dyDescent="0.25">
      <c r="A49" s="1011" t="s">
        <v>258</v>
      </c>
      <c r="B49" s="1012"/>
      <c r="C49" s="1012"/>
      <c r="D49" s="1012"/>
      <c r="E49" s="1012"/>
      <c r="F49" s="1013"/>
    </row>
    <row r="50" spans="1:6" ht="43.5" customHeight="1" x14ac:dyDescent="0.25">
      <c r="A50" s="1002" t="s">
        <v>712</v>
      </c>
      <c r="B50" s="1003"/>
      <c r="C50" s="1004"/>
      <c r="D50" s="605" t="s">
        <v>260</v>
      </c>
      <c r="E50" s="606">
        <v>4</v>
      </c>
      <c r="F50" s="606">
        <v>4</v>
      </c>
    </row>
    <row r="51" spans="1:6" ht="62.25" customHeight="1" x14ac:dyDescent="0.25">
      <c r="A51" s="1005"/>
      <c r="B51" s="1006"/>
      <c r="C51" s="1007"/>
      <c r="D51" s="605" t="s">
        <v>713</v>
      </c>
      <c r="E51" s="606">
        <v>5</v>
      </c>
      <c r="F51" s="606">
        <v>3</v>
      </c>
    </row>
    <row r="52" spans="1:6" x14ac:dyDescent="0.25">
      <c r="A52" s="999" t="s">
        <v>261</v>
      </c>
      <c r="B52" s="1000"/>
      <c r="C52" s="1001"/>
      <c r="D52" s="603"/>
      <c r="E52" s="606"/>
      <c r="F52" s="606"/>
    </row>
    <row r="53" spans="1:6" ht="54.75" customHeight="1" x14ac:dyDescent="0.25">
      <c r="A53" s="993" t="s">
        <v>714</v>
      </c>
      <c r="B53" s="994"/>
      <c r="C53" s="995"/>
      <c r="D53" s="605" t="s">
        <v>715</v>
      </c>
      <c r="E53" s="606">
        <v>5</v>
      </c>
      <c r="F53" s="606">
        <v>5</v>
      </c>
    </row>
    <row r="54" spans="1:6" ht="61.5" customHeight="1" x14ac:dyDescent="0.25">
      <c r="A54" s="996"/>
      <c r="B54" s="997"/>
      <c r="C54" s="998"/>
      <c r="D54" s="605" t="s">
        <v>716</v>
      </c>
      <c r="E54" s="606">
        <v>4</v>
      </c>
      <c r="F54" s="606">
        <v>2</v>
      </c>
    </row>
    <row r="55" spans="1:6" x14ac:dyDescent="0.25">
      <c r="A55" s="999" t="s">
        <v>717</v>
      </c>
      <c r="B55" s="1000"/>
      <c r="C55" s="1001"/>
      <c r="D55" s="603"/>
      <c r="E55" s="606"/>
      <c r="F55" s="606"/>
    </row>
    <row r="56" spans="1:6" ht="43.5" customHeight="1" x14ac:dyDescent="0.25">
      <c r="A56" s="992" t="s">
        <v>718</v>
      </c>
      <c r="B56" s="992"/>
      <c r="C56" s="992"/>
      <c r="D56" s="605" t="s">
        <v>719</v>
      </c>
      <c r="E56" s="606">
        <v>1</v>
      </c>
      <c r="F56" s="606">
        <v>0</v>
      </c>
    </row>
    <row r="57" spans="1:6" x14ac:dyDescent="0.25">
      <c r="A57" s="4"/>
      <c r="E57" s="4"/>
    </row>
    <row r="58" spans="1:6" ht="13.8" thickBot="1" x14ac:dyDescent="0.3">
      <c r="A58" s="607" t="s">
        <v>16</v>
      </c>
      <c r="D58" s="14"/>
    </row>
    <row r="59" spans="1:6" ht="106.5" customHeight="1" thickBot="1" x14ac:dyDescent="0.3">
      <c r="A59" s="546" t="s">
        <v>17</v>
      </c>
      <c r="B59" s="986" t="s">
        <v>1112</v>
      </c>
      <c r="C59" s="745"/>
      <c r="D59" s="745"/>
      <c r="E59" s="745"/>
      <c r="F59" s="746"/>
    </row>
    <row r="60" spans="1:6" ht="10.5" customHeight="1" thickBot="1" x14ac:dyDescent="0.3">
      <c r="A60" s="490"/>
      <c r="B60" s="338"/>
      <c r="C60" s="338"/>
      <c r="D60" s="338"/>
      <c r="E60" s="338"/>
      <c r="F60" s="338"/>
    </row>
    <row r="61" spans="1:6" ht="63.75" customHeight="1" thickBot="1" x14ac:dyDescent="0.3">
      <c r="A61" s="608" t="s">
        <v>253</v>
      </c>
      <c r="B61" s="986" t="s">
        <v>798</v>
      </c>
      <c r="C61" s="745"/>
      <c r="D61" s="745"/>
      <c r="E61" s="745"/>
      <c r="F61" s="746"/>
    </row>
    <row r="62" spans="1:6" x14ac:dyDescent="0.25">
      <c r="A62" s="485"/>
      <c r="B62" s="486"/>
      <c r="C62" s="486"/>
      <c r="D62" s="486"/>
      <c r="E62" s="487"/>
      <c r="F62" s="487"/>
    </row>
    <row r="63" spans="1:6" x14ac:dyDescent="0.25">
      <c r="A63" s="333"/>
      <c r="B63" s="333"/>
      <c r="C63" s="333"/>
      <c r="D63" s="333"/>
      <c r="E63" s="491"/>
      <c r="F63" s="491"/>
    </row>
    <row r="64" spans="1:6" ht="36.75" customHeight="1" x14ac:dyDescent="0.25">
      <c r="A64" s="333"/>
      <c r="B64" s="333"/>
      <c r="C64" s="333"/>
      <c r="D64" s="333"/>
      <c r="E64" s="491"/>
      <c r="F64" s="491"/>
    </row>
    <row r="65" spans="1:6" ht="16.5" customHeight="1" x14ac:dyDescent="0.25">
      <c r="A65" s="4"/>
      <c r="E65" s="4"/>
    </row>
    <row r="66" spans="1:6" x14ac:dyDescent="0.25">
      <c r="A66" s="489"/>
      <c r="B66" s="492"/>
      <c r="C66" s="492"/>
      <c r="D66" s="492"/>
      <c r="E66" s="492"/>
      <c r="F66" s="492"/>
    </row>
    <row r="68" spans="1:6" x14ac:dyDescent="0.25">
      <c r="A68" s="490"/>
      <c r="B68" s="338"/>
      <c r="C68" s="338"/>
      <c r="D68" s="338"/>
      <c r="E68" s="338"/>
      <c r="F68" s="338"/>
    </row>
    <row r="70" spans="1:6" x14ac:dyDescent="0.25">
      <c r="A70" s="485"/>
      <c r="B70" s="486"/>
      <c r="C70" s="486"/>
      <c r="D70" s="486"/>
      <c r="E70" s="487"/>
      <c r="F70" s="487"/>
    </row>
    <row r="71" spans="1:6" x14ac:dyDescent="0.25">
      <c r="A71" s="333"/>
      <c r="B71" s="333"/>
      <c r="C71" s="333"/>
      <c r="D71" s="333"/>
      <c r="E71" s="491"/>
      <c r="F71" s="491"/>
    </row>
    <row r="72" spans="1:6" ht="22.5" customHeight="1" x14ac:dyDescent="0.25">
      <c r="A72" s="333"/>
      <c r="B72" s="333"/>
      <c r="C72" s="333"/>
      <c r="D72" s="333"/>
      <c r="E72" s="491"/>
      <c r="F72" s="491"/>
    </row>
    <row r="73" spans="1:6" x14ac:dyDescent="0.25">
      <c r="A73" s="333"/>
      <c r="B73" s="333"/>
      <c r="C73" s="333"/>
      <c r="D73" s="333"/>
      <c r="E73" s="488"/>
      <c r="F73" s="488"/>
    </row>
    <row r="74" spans="1:6" x14ac:dyDescent="0.25">
      <c r="A74" s="4"/>
      <c r="E74" s="4"/>
    </row>
    <row r="75" spans="1:6" x14ac:dyDescent="0.25">
      <c r="A75" s="489"/>
      <c r="B75" s="338"/>
      <c r="C75" s="338"/>
      <c r="D75" s="338"/>
      <c r="E75" s="338"/>
      <c r="F75" s="338"/>
    </row>
    <row r="77" spans="1:6" x14ac:dyDescent="0.25">
      <c r="A77" s="490"/>
      <c r="B77" s="492"/>
      <c r="C77" s="492"/>
      <c r="D77" s="492"/>
      <c r="E77" s="492"/>
      <c r="F77" s="492"/>
    </row>
    <row r="79" spans="1:6" x14ac:dyDescent="0.25">
      <c r="A79" s="485"/>
      <c r="B79" s="486"/>
      <c r="C79" s="486"/>
      <c r="D79" s="486"/>
      <c r="E79" s="487"/>
      <c r="F79" s="487"/>
    </row>
    <row r="80" spans="1:6" x14ac:dyDescent="0.25">
      <c r="A80" s="333"/>
      <c r="B80" s="333"/>
      <c r="C80" s="333"/>
      <c r="D80" s="333"/>
      <c r="E80" s="491"/>
      <c r="F80" s="491"/>
    </row>
    <row r="81" spans="1:6" x14ac:dyDescent="0.25">
      <c r="A81" s="333"/>
      <c r="B81" s="333"/>
      <c r="C81" s="333"/>
      <c r="D81" s="333"/>
      <c r="E81" s="491"/>
      <c r="F81" s="491"/>
    </row>
    <row r="82" spans="1:6" x14ac:dyDescent="0.25">
      <c r="A82" s="4"/>
      <c r="E82" s="4"/>
    </row>
    <row r="83" spans="1:6" x14ac:dyDescent="0.25">
      <c r="A83" s="489"/>
      <c r="B83" s="338"/>
      <c r="C83" s="338"/>
      <c r="D83" s="338"/>
      <c r="E83" s="338"/>
      <c r="F83" s="338"/>
    </row>
    <row r="85" spans="1:6" x14ac:dyDescent="0.25">
      <c r="A85" s="490"/>
      <c r="B85" s="338"/>
      <c r="C85" s="338"/>
      <c r="D85" s="338"/>
      <c r="E85" s="338"/>
      <c r="F85" s="338"/>
    </row>
    <row r="87" spans="1:6" x14ac:dyDescent="0.25">
      <c r="A87" s="485"/>
      <c r="B87" s="486"/>
      <c r="C87" s="486"/>
      <c r="D87" s="486"/>
      <c r="E87" s="487"/>
      <c r="F87" s="487"/>
    </row>
    <row r="88" spans="1:6" x14ac:dyDescent="0.25">
      <c r="A88" s="333"/>
      <c r="B88" s="333"/>
      <c r="C88" s="333"/>
      <c r="D88" s="333"/>
      <c r="E88" s="491"/>
      <c r="F88" s="491"/>
    </row>
    <row r="89" spans="1:6" x14ac:dyDescent="0.25">
      <c r="A89" s="333"/>
      <c r="B89" s="333"/>
      <c r="C89" s="333"/>
      <c r="D89" s="333"/>
      <c r="E89" s="491"/>
      <c r="F89" s="491"/>
    </row>
    <row r="90" spans="1:6" x14ac:dyDescent="0.25">
      <c r="A90" s="4"/>
      <c r="E90" s="4"/>
    </row>
    <row r="91" spans="1:6" x14ac:dyDescent="0.25">
      <c r="A91" s="489"/>
      <c r="B91" s="338"/>
      <c r="C91" s="338"/>
      <c r="D91" s="338"/>
      <c r="E91" s="338"/>
      <c r="F91" s="338"/>
    </row>
    <row r="93" spans="1:6" x14ac:dyDescent="0.25">
      <c r="A93" s="490"/>
      <c r="B93" s="338"/>
      <c r="C93" s="338"/>
      <c r="D93" s="338"/>
      <c r="E93" s="338"/>
      <c r="F93" s="338"/>
    </row>
  </sheetData>
  <mergeCells count="31">
    <mergeCell ref="A47:C48"/>
    <mergeCell ref="A55:C55"/>
    <mergeCell ref="D3:F3"/>
    <mergeCell ref="D4:F4"/>
    <mergeCell ref="D5:F5"/>
    <mergeCell ref="D6:F6"/>
    <mergeCell ref="C8:F8"/>
    <mergeCell ref="C15:D15"/>
    <mergeCell ref="C17:F17"/>
    <mergeCell ref="C9:F9"/>
    <mergeCell ref="C10:F10"/>
    <mergeCell ref="C12:D12"/>
    <mergeCell ref="C13:D13"/>
    <mergeCell ref="C14:D14"/>
    <mergeCell ref="A45:C45"/>
    <mergeCell ref="B59:F59"/>
    <mergeCell ref="B61:F61"/>
    <mergeCell ref="C18:E18"/>
    <mergeCell ref="B32:C32"/>
    <mergeCell ref="B33:C33"/>
    <mergeCell ref="B34:C34"/>
    <mergeCell ref="A56:C56"/>
    <mergeCell ref="A53:C54"/>
    <mergeCell ref="A52:C52"/>
    <mergeCell ref="A50:C51"/>
    <mergeCell ref="A38:C38"/>
    <mergeCell ref="A40:C43"/>
    <mergeCell ref="A39:F39"/>
    <mergeCell ref="A44:F44"/>
    <mergeCell ref="A46:F46"/>
    <mergeCell ref="A49:F49"/>
  </mergeCells>
  <pageMargins left="0.7" right="0.7" top="0.75" bottom="0.75" header="0.3" footer="0.3"/>
  <pageSetup paperSize="9" fitToHeight="0" orientation="portrait" r:id="rId1"/>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92D050"/>
    <pageSetUpPr fitToPage="1"/>
  </sheetPr>
  <dimension ref="A1:I93"/>
  <sheetViews>
    <sheetView workbookViewId="0">
      <selection activeCell="B92" sqref="B92"/>
    </sheetView>
  </sheetViews>
  <sheetFormatPr defaultRowHeight="13.2" x14ac:dyDescent="0.25"/>
  <cols>
    <col min="1" max="1" width="21.44140625" customWidth="1"/>
    <col min="2" max="2" width="6.88671875" customWidth="1"/>
    <col min="3" max="3" width="12" customWidth="1"/>
    <col min="4" max="4" width="15.88671875"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63" t="s">
        <v>617</v>
      </c>
      <c r="C5" s="595" t="s">
        <v>392</v>
      </c>
      <c r="D5" s="1015" t="s">
        <v>242</v>
      </c>
      <c r="E5" s="1016"/>
      <c r="F5" s="1017"/>
    </row>
    <row r="6" spans="1:9" ht="13.8" thickBot="1" x14ac:dyDescent="0.3">
      <c r="A6" s="10" t="s">
        <v>27</v>
      </c>
      <c r="C6" s="596" t="s">
        <v>394</v>
      </c>
      <c r="D6" s="1015" t="s">
        <v>393</v>
      </c>
      <c r="E6" s="1016"/>
      <c r="F6" s="1017"/>
    </row>
    <row r="7" spans="1:9" ht="13.8" thickBot="1" x14ac:dyDescent="0.3">
      <c r="A7" s="3"/>
    </row>
    <row r="8" spans="1:9" ht="13.8" thickBot="1" x14ac:dyDescent="0.3">
      <c r="A8" s="258" t="s">
        <v>21</v>
      </c>
      <c r="C8" s="716" t="s">
        <v>395</v>
      </c>
      <c r="D8" s="717"/>
      <c r="E8" s="717"/>
      <c r="F8" s="718"/>
    </row>
    <row r="9" spans="1:9" ht="21.6" thickBot="1" x14ac:dyDescent="0.3">
      <c r="A9" s="255" t="s">
        <v>25</v>
      </c>
      <c r="C9" s="856" t="s">
        <v>268</v>
      </c>
      <c r="D9" s="857"/>
      <c r="E9" s="857"/>
      <c r="F9" s="858"/>
    </row>
    <row r="10" spans="1:9" ht="13.8" thickBot="1" x14ac:dyDescent="0.3">
      <c r="A10" s="255" t="s">
        <v>26</v>
      </c>
      <c r="C10" s="716" t="s">
        <v>875</v>
      </c>
      <c r="D10" s="717"/>
      <c r="E10" s="717"/>
      <c r="F10" s="1023"/>
    </row>
    <row r="11" spans="1:9" ht="13.8" thickBot="1" x14ac:dyDescent="0.3">
      <c r="A11" s="259"/>
    </row>
    <row r="12" spans="1:9" ht="13.8" thickBot="1" x14ac:dyDescent="0.3">
      <c r="A12" s="259"/>
      <c r="C12" s="719" t="s">
        <v>343</v>
      </c>
      <c r="D12" s="945"/>
    </row>
    <row r="13" spans="1:9" ht="13.5" customHeight="1" thickBot="1" x14ac:dyDescent="0.3">
      <c r="A13" s="260" t="s">
        <v>2</v>
      </c>
      <c r="C13" s="1024">
        <v>581.10500000000002</v>
      </c>
      <c r="D13" s="1025"/>
    </row>
    <row r="14" spans="1:9" ht="15" customHeight="1" thickBot="1" x14ac:dyDescent="0.3">
      <c r="A14" s="258" t="s">
        <v>271</v>
      </c>
      <c r="C14" s="1024">
        <v>581.10500000000002</v>
      </c>
      <c r="D14" s="1025"/>
    </row>
    <row r="15" spans="1:9" ht="13.8" thickBot="1" x14ac:dyDescent="0.3">
      <c r="A15" s="255" t="s">
        <v>1</v>
      </c>
      <c r="C15" s="1018">
        <v>241.03899999999999</v>
      </c>
      <c r="D15" s="1019"/>
    </row>
    <row r="16" spans="1:9" ht="13.8" thickBot="1" x14ac:dyDescent="0.3">
      <c r="A16" s="261"/>
    </row>
    <row r="17" spans="1:9" ht="13.8" thickBot="1" x14ac:dyDescent="0.3">
      <c r="A17" s="258" t="s">
        <v>18</v>
      </c>
      <c r="C17" s="716" t="s">
        <v>1169</v>
      </c>
      <c r="D17" s="717"/>
      <c r="E17" s="717"/>
      <c r="F17" s="718"/>
    </row>
    <row r="18" spans="1:9" ht="13.8" thickBot="1" x14ac:dyDescent="0.3">
      <c r="A18" s="255" t="s">
        <v>19</v>
      </c>
      <c r="C18" s="716" t="s">
        <v>940</v>
      </c>
      <c r="D18" s="717"/>
      <c r="E18" s="717"/>
      <c r="F18" s="718"/>
    </row>
    <row r="20" spans="1:9" ht="15.6" x14ac:dyDescent="0.3">
      <c r="A20" s="8" t="s">
        <v>5</v>
      </c>
      <c r="B20" s="8"/>
      <c r="C20" s="9"/>
      <c r="D20" s="9"/>
      <c r="E20" s="9"/>
      <c r="F20" s="9"/>
      <c r="G20" s="40"/>
      <c r="H20" s="40"/>
      <c r="I20" s="40"/>
    </row>
    <row r="21" spans="1:9" ht="15.6" x14ac:dyDescent="0.3">
      <c r="A21" s="2"/>
    </row>
    <row r="22" spans="1:9" x14ac:dyDescent="0.25">
      <c r="A22" s="22" t="s">
        <v>23</v>
      </c>
      <c r="B22" s="15" t="s">
        <v>6</v>
      </c>
      <c r="C22" s="15" t="s">
        <v>7</v>
      </c>
      <c r="D22" s="15" t="s">
        <v>8</v>
      </c>
      <c r="E22" s="15" t="s">
        <v>9</v>
      </c>
      <c r="F22" s="15" t="s">
        <v>10</v>
      </c>
      <c r="G22" s="324"/>
      <c r="H22" s="324"/>
      <c r="I22" s="324"/>
    </row>
    <row r="23" spans="1:9" x14ac:dyDescent="0.25">
      <c r="A23" s="15"/>
      <c r="B23" s="238">
        <v>610</v>
      </c>
      <c r="C23" s="250"/>
      <c r="D23" s="238" t="s">
        <v>54</v>
      </c>
      <c r="E23" s="239">
        <v>337962.06</v>
      </c>
      <c r="F23" s="239">
        <v>155357.04</v>
      </c>
      <c r="G23" s="324"/>
      <c r="H23" s="324"/>
      <c r="I23" s="324"/>
    </row>
    <row r="24" spans="1:9" x14ac:dyDescent="0.25">
      <c r="A24" s="15"/>
      <c r="B24" s="238">
        <v>620</v>
      </c>
      <c r="C24" s="250"/>
      <c r="D24" s="238" t="s">
        <v>57</v>
      </c>
      <c r="E24" s="239">
        <v>129094.8</v>
      </c>
      <c r="F24" s="239">
        <v>55014.7</v>
      </c>
      <c r="G24" s="324"/>
      <c r="H24" s="324"/>
      <c r="I24" s="324"/>
    </row>
    <row r="25" spans="1:9" x14ac:dyDescent="0.25">
      <c r="A25" s="215"/>
      <c r="B25" s="238">
        <v>630</v>
      </c>
      <c r="C25" s="238"/>
      <c r="D25" s="238" t="s">
        <v>55</v>
      </c>
      <c r="E25" s="239">
        <v>88048.14</v>
      </c>
      <c r="F25" s="239">
        <v>29921.24</v>
      </c>
      <c r="G25" s="14"/>
      <c r="H25" s="325"/>
      <c r="I25" s="325"/>
    </row>
    <row r="26" spans="1:9" x14ac:dyDescent="0.25">
      <c r="A26" s="215"/>
      <c r="B26" s="238"/>
      <c r="C26" s="238"/>
      <c r="D26" s="238" t="s">
        <v>854</v>
      </c>
      <c r="E26" s="239">
        <v>0</v>
      </c>
      <c r="F26" s="239">
        <v>0</v>
      </c>
      <c r="G26" s="14"/>
      <c r="H26" s="325"/>
      <c r="I26" s="325"/>
    </row>
    <row r="27" spans="1:9" ht="13.8" thickBot="1" x14ac:dyDescent="0.3">
      <c r="A27" s="228"/>
      <c r="B27" s="241">
        <v>640</v>
      </c>
      <c r="C27" s="241"/>
      <c r="D27" s="241" t="s">
        <v>66</v>
      </c>
      <c r="E27" s="242">
        <v>26000</v>
      </c>
      <c r="F27" s="242">
        <f>647.22+99.6</f>
        <v>746.82</v>
      </c>
      <c r="G27" s="326"/>
      <c r="H27" s="327"/>
      <c r="I27" s="327"/>
    </row>
    <row r="28" spans="1:9" ht="13.8" thickBot="1" x14ac:dyDescent="0.3">
      <c r="A28" s="17" t="s">
        <v>11</v>
      </c>
      <c r="B28" s="18"/>
      <c r="C28" s="18"/>
      <c r="D28" s="18"/>
      <c r="E28" s="52">
        <f>SUM(E23:E27)</f>
        <v>581105</v>
      </c>
      <c r="F28" s="53">
        <f>SUM(F23:F27)</f>
        <v>241039.8</v>
      </c>
      <c r="G28" s="326"/>
      <c r="H28" s="327"/>
      <c r="I28" s="327"/>
    </row>
    <row r="29" spans="1:9" hidden="1" x14ac:dyDescent="0.25">
      <c r="A29" s="498"/>
      <c r="B29" s="450">
        <v>713</v>
      </c>
      <c r="C29" s="450"/>
      <c r="D29" s="450" t="s">
        <v>817</v>
      </c>
      <c r="E29" s="451"/>
      <c r="F29" s="438"/>
      <c r="G29" s="326"/>
      <c r="H29" s="327"/>
      <c r="I29" s="327"/>
    </row>
    <row r="30" spans="1:9" hidden="1" x14ac:dyDescent="0.25">
      <c r="A30" s="498"/>
      <c r="B30" s="215">
        <v>716</v>
      </c>
      <c r="C30" s="215"/>
      <c r="D30" s="215" t="s">
        <v>239</v>
      </c>
      <c r="E30" s="214"/>
      <c r="F30" s="214"/>
      <c r="G30" s="326"/>
      <c r="H30" s="327"/>
      <c r="I30" s="327"/>
    </row>
    <row r="31" spans="1:9" ht="13.8" hidden="1" thickBot="1" x14ac:dyDescent="0.3">
      <c r="A31" s="228"/>
      <c r="B31" s="215">
        <v>717</v>
      </c>
      <c r="C31" s="215"/>
      <c r="D31" s="215" t="s">
        <v>816</v>
      </c>
      <c r="E31" s="214"/>
      <c r="F31" s="214"/>
      <c r="G31" s="14"/>
      <c r="H31" s="328"/>
      <c r="I31" s="328"/>
    </row>
    <row r="32" spans="1:9" ht="13.8" thickBot="1" x14ac:dyDescent="0.3">
      <c r="A32" s="17" t="s">
        <v>12</v>
      </c>
      <c r="B32" s="229"/>
      <c r="C32" s="18"/>
      <c r="D32" s="18"/>
      <c r="E32" s="52">
        <f>SUM(E29:E31)</f>
        <v>0</v>
      </c>
      <c r="F32" s="52">
        <f>SUM(F29:F31)</f>
        <v>0</v>
      </c>
      <c r="G32" s="14"/>
      <c r="H32" s="328"/>
      <c r="I32" s="328"/>
    </row>
    <row r="33" spans="1:9" ht="13.8" thickBot="1" x14ac:dyDescent="0.3">
      <c r="A33" s="341" t="s">
        <v>13</v>
      </c>
      <c r="B33" s="342"/>
      <c r="C33" s="342"/>
      <c r="D33" s="342"/>
      <c r="E33" s="343">
        <f>E32+E28</f>
        <v>581105</v>
      </c>
      <c r="F33" s="343">
        <f>F32+F28</f>
        <v>241039.8</v>
      </c>
      <c r="G33" s="14"/>
      <c r="H33" s="328"/>
      <c r="I33" s="328"/>
    </row>
    <row r="34" spans="1:9" x14ac:dyDescent="0.25">
      <c r="A34" s="344" t="s">
        <v>243</v>
      </c>
      <c r="B34" s="989" t="s">
        <v>6</v>
      </c>
      <c r="C34" s="989"/>
      <c r="D34" s="345" t="s">
        <v>244</v>
      </c>
      <c r="E34" s="345" t="s">
        <v>9</v>
      </c>
      <c r="F34" s="346" t="s">
        <v>10</v>
      </c>
      <c r="G34" s="14"/>
      <c r="H34" s="328"/>
      <c r="I34" s="328"/>
    </row>
    <row r="35" spans="1:9" x14ac:dyDescent="0.25">
      <c r="A35" s="385"/>
      <c r="B35" s="1048"/>
      <c r="C35" s="1049"/>
      <c r="D35" s="157" t="s">
        <v>477</v>
      </c>
      <c r="E35" s="47">
        <v>15000</v>
      </c>
      <c r="F35" s="47">
        <v>7404.34</v>
      </c>
      <c r="G35" s="14"/>
      <c r="H35" s="328"/>
      <c r="I35" s="328"/>
    </row>
    <row r="36" spans="1:9" x14ac:dyDescent="0.25">
      <c r="A36" s="499"/>
      <c r="B36" s="662"/>
      <c r="C36" s="670"/>
      <c r="D36" s="157"/>
      <c r="E36" s="214"/>
      <c r="F36" s="214"/>
      <c r="G36" s="14"/>
      <c r="H36" s="328"/>
      <c r="I36" s="328"/>
    </row>
    <row r="37" spans="1:9" ht="13.8" thickBot="1" x14ac:dyDescent="0.3">
      <c r="A37" s="499"/>
      <c r="B37" s="1050"/>
      <c r="C37" s="1051"/>
      <c r="D37" s="157"/>
      <c r="E37" s="214"/>
      <c r="F37" s="214"/>
      <c r="G37" s="14"/>
      <c r="H37" s="328"/>
      <c r="I37" s="328"/>
    </row>
    <row r="38" spans="1:9" ht="13.8" thickBot="1" x14ac:dyDescent="0.3">
      <c r="A38" s="17" t="s">
        <v>245</v>
      </c>
      <c r="B38" s="18"/>
      <c r="C38" s="18"/>
      <c r="D38" s="18"/>
      <c r="E38" s="52">
        <f>E35+E37</f>
        <v>15000</v>
      </c>
      <c r="F38" s="53">
        <f>SUM(F35:F37)</f>
        <v>7404.34</v>
      </c>
      <c r="G38" s="14"/>
      <c r="H38" s="328"/>
      <c r="I38" s="328"/>
    </row>
    <row r="39" spans="1:9" x14ac:dyDescent="0.25">
      <c r="E39" s="14"/>
      <c r="F39" s="14"/>
      <c r="G39" s="14"/>
      <c r="H39" s="328"/>
      <c r="I39" s="328"/>
    </row>
    <row r="40" spans="1:9" ht="15.6" x14ac:dyDescent="0.3">
      <c r="A40" s="8" t="s">
        <v>14</v>
      </c>
      <c r="B40" s="257"/>
      <c r="C40" s="9"/>
      <c r="D40" s="9"/>
      <c r="E40" s="9"/>
      <c r="F40" s="9"/>
      <c r="G40" s="40"/>
      <c r="H40" s="40"/>
      <c r="I40" s="40"/>
    </row>
    <row r="41" spans="1:9" x14ac:dyDescent="0.25">
      <c r="A41" s="1"/>
      <c r="B41" s="40"/>
    </row>
    <row r="42" spans="1:9" ht="27" customHeight="1" x14ac:dyDescent="0.25">
      <c r="A42" s="733" t="s">
        <v>246</v>
      </c>
      <c r="B42" s="735"/>
      <c r="C42" s="1038" t="s">
        <v>15</v>
      </c>
      <c r="D42" s="1039"/>
      <c r="E42" s="156" t="s">
        <v>992</v>
      </c>
      <c r="F42" s="156" t="s">
        <v>937</v>
      </c>
      <c r="G42" s="324"/>
      <c r="H42" s="324"/>
      <c r="I42" s="329"/>
    </row>
    <row r="43" spans="1:9" x14ac:dyDescent="0.25">
      <c r="A43" s="1042" t="s">
        <v>247</v>
      </c>
      <c r="B43" s="1043"/>
      <c r="C43" s="740" t="s">
        <v>248</v>
      </c>
      <c r="D43" s="742"/>
      <c r="E43" s="236" t="s">
        <v>327</v>
      </c>
      <c r="F43" s="38">
        <v>9</v>
      </c>
      <c r="G43" s="197"/>
      <c r="H43" s="332"/>
      <c r="I43" s="197"/>
    </row>
    <row r="44" spans="1:9" x14ac:dyDescent="0.25">
      <c r="A44" s="1044"/>
      <c r="B44" s="1045"/>
      <c r="C44" s="740" t="s">
        <v>249</v>
      </c>
      <c r="D44" s="742"/>
      <c r="E44" s="236" t="s">
        <v>830</v>
      </c>
      <c r="F44" s="38">
        <v>154</v>
      </c>
      <c r="G44" s="197"/>
      <c r="H44" s="332"/>
      <c r="I44" s="197"/>
    </row>
    <row r="45" spans="1:9" ht="31.5" customHeight="1" x14ac:dyDescent="0.25">
      <c r="A45" s="1044"/>
      <c r="B45" s="1045"/>
      <c r="C45" s="740" t="s">
        <v>250</v>
      </c>
      <c r="D45" s="742"/>
      <c r="E45" s="236" t="s">
        <v>251</v>
      </c>
      <c r="F45" s="38">
        <v>18</v>
      </c>
      <c r="G45" s="197"/>
      <c r="H45" s="332"/>
      <c r="I45" s="197"/>
    </row>
    <row r="46" spans="1:9" ht="42" customHeight="1" x14ac:dyDescent="0.25">
      <c r="A46" s="1046"/>
      <c r="B46" s="1047"/>
      <c r="C46" s="740" t="s">
        <v>845</v>
      </c>
      <c r="D46" s="742"/>
      <c r="E46" s="236" t="s">
        <v>251</v>
      </c>
      <c r="F46" s="38">
        <v>17</v>
      </c>
      <c r="G46" s="334"/>
      <c r="H46" s="335"/>
      <c r="I46" s="336"/>
    </row>
    <row r="47" spans="1:9" ht="13.8" thickBot="1" x14ac:dyDescent="0.3">
      <c r="A47" s="4" t="s">
        <v>16</v>
      </c>
      <c r="B47" s="197"/>
      <c r="C47" s="197"/>
      <c r="D47" s="488"/>
      <c r="E47" s="198"/>
      <c r="F47" s="388"/>
      <c r="G47" s="334"/>
      <c r="H47" s="335"/>
      <c r="I47" s="336"/>
    </row>
    <row r="48" spans="1:9" ht="143.4" customHeight="1" thickBot="1" x14ac:dyDescent="0.3">
      <c r="A48" s="391" t="s">
        <v>17</v>
      </c>
      <c r="B48" s="1029" t="s">
        <v>1170</v>
      </c>
      <c r="C48" s="738"/>
      <c r="D48" s="738"/>
      <c r="E48" s="738"/>
      <c r="F48" s="739"/>
      <c r="G48" s="334"/>
      <c r="H48" s="335"/>
      <c r="I48" s="336"/>
    </row>
    <row r="49" spans="1:9" ht="13.8" thickBot="1" x14ac:dyDescent="0.3">
      <c r="F49" s="388"/>
      <c r="G49" s="334"/>
      <c r="H49" s="335"/>
      <c r="I49" s="336"/>
    </row>
    <row r="50" spans="1:9" ht="24.75" customHeight="1" thickBot="1" x14ac:dyDescent="0.3">
      <c r="A50" s="484" t="s">
        <v>253</v>
      </c>
      <c r="B50" s="1305" t="s">
        <v>855</v>
      </c>
      <c r="C50" s="1306"/>
      <c r="D50" s="1306"/>
      <c r="E50" s="1306"/>
      <c r="F50" s="1307"/>
      <c r="G50" s="334"/>
      <c r="H50" s="335"/>
      <c r="I50" s="336"/>
    </row>
    <row r="51" spans="1:9" x14ac:dyDescent="0.25">
      <c r="F51" s="388"/>
      <c r="G51" s="334"/>
      <c r="H51" s="335"/>
      <c r="I51" s="336"/>
    </row>
    <row r="52" spans="1:9" ht="20.399999999999999" x14ac:dyDescent="0.25">
      <c r="A52" s="733" t="s">
        <v>254</v>
      </c>
      <c r="B52" s="735"/>
      <c r="C52" s="1038" t="s">
        <v>15</v>
      </c>
      <c r="D52" s="1039"/>
      <c r="E52" s="156" t="s">
        <v>992</v>
      </c>
      <c r="F52" s="156" t="s">
        <v>937</v>
      </c>
      <c r="G52" s="334"/>
      <c r="H52" s="335"/>
      <c r="I52" s="336"/>
    </row>
    <row r="53" spans="1:9" ht="28.5" customHeight="1" x14ac:dyDescent="0.25">
      <c r="A53" s="732" t="s">
        <v>255</v>
      </c>
      <c r="B53" s="732"/>
      <c r="C53" s="740" t="s">
        <v>256</v>
      </c>
      <c r="D53" s="742"/>
      <c r="E53" s="236" t="s">
        <v>846</v>
      </c>
      <c r="F53" s="38">
        <v>7</v>
      </c>
      <c r="G53" s="334"/>
      <c r="H53" s="335"/>
      <c r="I53" s="336"/>
    </row>
    <row r="54" spans="1:9" ht="13.8" thickBot="1" x14ac:dyDescent="0.3">
      <c r="A54" s="4" t="s">
        <v>16</v>
      </c>
      <c r="C54" s="14"/>
      <c r="D54" s="494"/>
      <c r="E54" s="495"/>
      <c r="F54" s="386"/>
      <c r="G54" s="334"/>
      <c r="H54" s="335"/>
      <c r="I54" s="336"/>
    </row>
    <row r="55" spans="1:9" ht="61.8" thickBot="1" x14ac:dyDescent="0.3">
      <c r="A55" s="546" t="s">
        <v>17</v>
      </c>
      <c r="B55" s="1029" t="s">
        <v>1171</v>
      </c>
      <c r="C55" s="738"/>
      <c r="D55" s="738"/>
      <c r="E55" s="738"/>
      <c r="F55" s="739"/>
      <c r="G55" s="334"/>
      <c r="H55" s="335"/>
      <c r="I55" s="336"/>
    </row>
    <row r="56" spans="1:9" ht="14.25" customHeight="1" thickBot="1" x14ac:dyDescent="0.3">
      <c r="F56" s="388"/>
      <c r="G56" s="334"/>
      <c r="H56" s="335"/>
      <c r="I56" s="336"/>
    </row>
    <row r="57" spans="1:9" ht="27.75" customHeight="1" thickBot="1" x14ac:dyDescent="0.3">
      <c r="A57" s="546" t="s">
        <v>253</v>
      </c>
      <c r="B57" s="1035" t="s">
        <v>474</v>
      </c>
      <c r="C57" s="1036"/>
      <c r="D57" s="1036"/>
      <c r="E57" s="1036"/>
      <c r="F57" s="1037"/>
      <c r="G57" s="334"/>
      <c r="H57" s="335"/>
      <c r="I57" s="336"/>
    </row>
    <row r="58" spans="1:9" x14ac:dyDescent="0.25">
      <c r="F58" s="487"/>
      <c r="G58" s="334"/>
      <c r="H58" s="335"/>
      <c r="I58" s="336"/>
    </row>
    <row r="59" spans="1:9" ht="20.399999999999999" x14ac:dyDescent="0.25">
      <c r="A59" s="733" t="s">
        <v>475</v>
      </c>
      <c r="B59" s="735"/>
      <c r="C59" s="733" t="s">
        <v>15</v>
      </c>
      <c r="D59" s="735"/>
      <c r="E59" s="156" t="s">
        <v>992</v>
      </c>
      <c r="F59" s="156" t="s">
        <v>937</v>
      </c>
      <c r="G59" s="334"/>
      <c r="H59" s="335"/>
      <c r="I59" s="336"/>
    </row>
    <row r="60" spans="1:9" ht="53.25" customHeight="1" x14ac:dyDescent="0.25">
      <c r="A60" s="726" t="s">
        <v>273</v>
      </c>
      <c r="B60" s="728"/>
      <c r="C60" s="786" t="s">
        <v>818</v>
      </c>
      <c r="D60" s="788"/>
      <c r="E60" s="1040" t="s">
        <v>251</v>
      </c>
      <c r="F60" s="946">
        <v>19</v>
      </c>
      <c r="G60" s="334"/>
      <c r="H60" s="335"/>
      <c r="I60" s="336"/>
    </row>
    <row r="61" spans="1:9" ht="48" customHeight="1" x14ac:dyDescent="0.25">
      <c r="A61" s="729"/>
      <c r="B61" s="731"/>
      <c r="C61" s="792"/>
      <c r="D61" s="794"/>
      <c r="E61" s="1041"/>
      <c r="F61" s="948"/>
      <c r="G61" s="337" t="s">
        <v>272</v>
      </c>
      <c r="H61" s="337"/>
      <c r="I61" s="14"/>
    </row>
    <row r="62" spans="1:9" ht="2.25" customHeight="1" x14ac:dyDescent="0.25">
      <c r="A62" s="14"/>
      <c r="B62" s="14"/>
      <c r="F62" s="338"/>
      <c r="G62" s="338"/>
      <c r="H62" s="338"/>
      <c r="I62" s="338"/>
    </row>
    <row r="63" spans="1:9" ht="13.8" thickBot="1" x14ac:dyDescent="0.3">
      <c r="A63" s="4" t="s">
        <v>16</v>
      </c>
      <c r="C63" s="14"/>
      <c r="D63" s="14"/>
      <c r="E63" s="14"/>
    </row>
    <row r="64" spans="1:9" ht="61.8" thickBot="1" x14ac:dyDescent="0.3">
      <c r="A64" s="546" t="s">
        <v>476</v>
      </c>
      <c r="B64" s="1030" t="s">
        <v>1172</v>
      </c>
      <c r="C64" s="745"/>
      <c r="D64" s="745"/>
      <c r="E64" s="745"/>
      <c r="F64" s="746"/>
      <c r="G64" s="338"/>
      <c r="H64" s="338"/>
      <c r="I64" s="338"/>
    </row>
    <row r="65" spans="1:6" ht="13.8" thickBot="1" x14ac:dyDescent="0.3"/>
    <row r="66" spans="1:6" ht="24.75" customHeight="1" thickBot="1" x14ac:dyDescent="0.3">
      <c r="A66" s="391" t="s">
        <v>253</v>
      </c>
      <c r="B66" s="1032" t="s">
        <v>819</v>
      </c>
      <c r="C66" s="1033"/>
      <c r="D66" s="1033"/>
      <c r="E66" s="1033"/>
      <c r="F66" s="1034"/>
    </row>
    <row r="68" spans="1:6" ht="31.5" customHeight="1" x14ac:dyDescent="0.25">
      <c r="A68" s="733" t="s">
        <v>258</v>
      </c>
      <c r="B68" s="735"/>
      <c r="C68" s="1038" t="s">
        <v>15</v>
      </c>
      <c r="D68" s="1039"/>
      <c r="E68" s="156" t="s">
        <v>992</v>
      </c>
      <c r="F68" s="156" t="s">
        <v>937</v>
      </c>
    </row>
    <row r="69" spans="1:6" ht="22.5" customHeight="1" x14ac:dyDescent="0.25">
      <c r="A69" s="726" t="s">
        <v>259</v>
      </c>
      <c r="B69" s="728"/>
      <c r="C69" s="939" t="s">
        <v>260</v>
      </c>
      <c r="D69" s="941"/>
      <c r="E69" s="55">
        <v>2</v>
      </c>
      <c r="F69" s="55">
        <v>2</v>
      </c>
    </row>
    <row r="70" spans="1:6" ht="33.75" customHeight="1" x14ac:dyDescent="0.25">
      <c r="A70" s="729"/>
      <c r="B70" s="731"/>
      <c r="C70" s="939" t="s">
        <v>820</v>
      </c>
      <c r="D70" s="941"/>
      <c r="E70" s="193" t="s">
        <v>826</v>
      </c>
      <c r="F70" s="55">
        <v>4</v>
      </c>
    </row>
    <row r="71" spans="1:6" x14ac:dyDescent="0.25">
      <c r="A71" s="337"/>
      <c r="C71" s="197"/>
      <c r="D71" s="496"/>
      <c r="E71" s="497"/>
    </row>
    <row r="72" spans="1:6" ht="13.8" thickBot="1" x14ac:dyDescent="0.3">
      <c r="A72" s="4" t="s">
        <v>16</v>
      </c>
      <c r="C72" s="14"/>
      <c r="D72" s="14"/>
      <c r="E72" s="14"/>
    </row>
    <row r="73" spans="1:6" ht="124.8" customHeight="1" thickBot="1" x14ac:dyDescent="0.3">
      <c r="A73" s="546" t="s">
        <v>17</v>
      </c>
      <c r="B73" s="1030" t="s">
        <v>1173</v>
      </c>
      <c r="C73" s="745"/>
      <c r="D73" s="745"/>
      <c r="E73" s="745"/>
      <c r="F73" s="746"/>
    </row>
    <row r="74" spans="1:6" ht="13.8" thickBot="1" x14ac:dyDescent="0.3">
      <c r="A74" s="490"/>
      <c r="B74" s="444"/>
      <c r="C74" s="444"/>
      <c r="D74" s="444"/>
      <c r="E74" s="444"/>
    </row>
    <row r="75" spans="1:6" ht="24.75" customHeight="1" thickBot="1" x14ac:dyDescent="0.3">
      <c r="A75" s="391" t="s">
        <v>253</v>
      </c>
      <c r="B75" s="1032" t="s">
        <v>625</v>
      </c>
      <c r="C75" s="1033"/>
      <c r="D75" s="1033"/>
      <c r="E75" s="1033"/>
      <c r="F75" s="1034"/>
    </row>
    <row r="76" spans="1:6" x14ac:dyDescent="0.25">
      <c r="A76" s="490"/>
      <c r="B76" s="490"/>
      <c r="C76" s="490"/>
      <c r="D76" s="490"/>
      <c r="E76" s="490"/>
    </row>
    <row r="78" spans="1:6" ht="20.399999999999999" x14ac:dyDescent="0.25">
      <c r="A78" s="733" t="s">
        <v>261</v>
      </c>
      <c r="B78" s="735"/>
      <c r="C78" s="1038" t="s">
        <v>15</v>
      </c>
      <c r="D78" s="1039"/>
      <c r="E78" s="156" t="s">
        <v>992</v>
      </c>
      <c r="F78" s="156" t="s">
        <v>937</v>
      </c>
    </row>
    <row r="79" spans="1:6" ht="24" customHeight="1" x14ac:dyDescent="0.25">
      <c r="A79" s="726" t="s">
        <v>624</v>
      </c>
      <c r="B79" s="728"/>
      <c r="C79" s="740" t="s">
        <v>262</v>
      </c>
      <c r="D79" s="742"/>
      <c r="E79" s="236" t="s">
        <v>257</v>
      </c>
      <c r="F79" s="38">
        <v>7</v>
      </c>
    </row>
    <row r="80" spans="1:6" ht="45" customHeight="1" x14ac:dyDescent="0.25">
      <c r="A80" s="729"/>
      <c r="B80" s="731"/>
      <c r="C80" s="740" t="s">
        <v>847</v>
      </c>
      <c r="D80" s="742"/>
      <c r="E80" s="236" t="s">
        <v>121</v>
      </c>
      <c r="F80" s="38">
        <v>5</v>
      </c>
    </row>
    <row r="82" spans="1:6" ht="13.8" thickBot="1" x14ac:dyDescent="0.3">
      <c r="A82" s="4" t="s">
        <v>16</v>
      </c>
      <c r="C82" s="14"/>
      <c r="D82" s="14"/>
      <c r="E82" s="14"/>
    </row>
    <row r="83" spans="1:6" ht="112.5" customHeight="1" thickBot="1" x14ac:dyDescent="0.3">
      <c r="A83" s="546" t="s">
        <v>17</v>
      </c>
      <c r="B83" s="1029" t="s">
        <v>1174</v>
      </c>
      <c r="C83" s="738"/>
      <c r="D83" s="738"/>
      <c r="E83" s="738"/>
      <c r="F83" s="739"/>
    </row>
    <row r="84" spans="1:6" ht="13.8" thickBot="1" x14ac:dyDescent="0.3"/>
    <row r="85" spans="1:6" ht="48.75" customHeight="1" thickBot="1" x14ac:dyDescent="0.3">
      <c r="A85" s="391" t="s">
        <v>253</v>
      </c>
      <c r="B85" s="1030" t="s">
        <v>821</v>
      </c>
      <c r="C85" s="745"/>
      <c r="D85" s="745"/>
      <c r="E85" s="745"/>
      <c r="F85" s="746"/>
    </row>
    <row r="87" spans="1:6" ht="20.399999999999999" x14ac:dyDescent="0.25">
      <c r="A87" s="750" t="s">
        <v>263</v>
      </c>
      <c r="B87" s="750"/>
      <c r="C87" s="1031" t="s">
        <v>15</v>
      </c>
      <c r="D87" s="1031"/>
      <c r="E87" s="156" t="s">
        <v>992</v>
      </c>
      <c r="F87" s="156" t="s">
        <v>937</v>
      </c>
    </row>
    <row r="88" spans="1:6" ht="67.5" customHeight="1" x14ac:dyDescent="0.25">
      <c r="A88" s="778" t="s">
        <v>627</v>
      </c>
      <c r="B88" s="778"/>
      <c r="C88" s="778" t="s">
        <v>626</v>
      </c>
      <c r="D88" s="778"/>
      <c r="E88" s="38">
        <v>2</v>
      </c>
      <c r="F88" s="521">
        <v>0</v>
      </c>
    </row>
    <row r="90" spans="1:6" ht="13.8" thickBot="1" x14ac:dyDescent="0.3">
      <c r="A90" s="4" t="s">
        <v>16</v>
      </c>
      <c r="C90" s="14"/>
      <c r="D90" s="14"/>
      <c r="E90" s="14"/>
    </row>
    <row r="91" spans="1:6" ht="61.8" thickBot="1" x14ac:dyDescent="0.3">
      <c r="A91" s="546" t="s">
        <v>17</v>
      </c>
      <c r="B91" s="1030" t="s">
        <v>1175</v>
      </c>
      <c r="C91" s="745"/>
      <c r="D91" s="745"/>
      <c r="E91" s="745"/>
      <c r="F91" s="746"/>
    </row>
    <row r="92" spans="1:6" ht="13.8" thickBot="1" x14ac:dyDescent="0.3"/>
    <row r="93" spans="1:6" ht="24.75" customHeight="1" thickBot="1" x14ac:dyDescent="0.3">
      <c r="A93" s="391" t="s">
        <v>253</v>
      </c>
      <c r="B93" s="1032" t="s">
        <v>264</v>
      </c>
      <c r="C93" s="1033"/>
      <c r="D93" s="1033"/>
      <c r="E93" s="1033"/>
      <c r="F93" s="1034"/>
    </row>
  </sheetData>
  <mergeCells count="59">
    <mergeCell ref="C17:F17"/>
    <mergeCell ref="D3:F3"/>
    <mergeCell ref="D4:F4"/>
    <mergeCell ref="D5:F5"/>
    <mergeCell ref="D6:F6"/>
    <mergeCell ref="C8:F8"/>
    <mergeCell ref="C9:F9"/>
    <mergeCell ref="C10:F10"/>
    <mergeCell ref="C12:D12"/>
    <mergeCell ref="C13:D13"/>
    <mergeCell ref="C14:D14"/>
    <mergeCell ref="C15:D15"/>
    <mergeCell ref="C18:F18"/>
    <mergeCell ref="E60:E61"/>
    <mergeCell ref="A59:B59"/>
    <mergeCell ref="A42:B42"/>
    <mergeCell ref="A43:B46"/>
    <mergeCell ref="C45:D45"/>
    <mergeCell ref="C46:D46"/>
    <mergeCell ref="C52:D52"/>
    <mergeCell ref="B34:C34"/>
    <mergeCell ref="B35:C35"/>
    <mergeCell ref="B37:C37"/>
    <mergeCell ref="A52:B52"/>
    <mergeCell ref="C42:D42"/>
    <mergeCell ref="C43:D43"/>
    <mergeCell ref="C44:D44"/>
    <mergeCell ref="B48:F48"/>
    <mergeCell ref="B50:F50"/>
    <mergeCell ref="A53:B53"/>
    <mergeCell ref="B55:F55"/>
    <mergeCell ref="C53:D53"/>
    <mergeCell ref="C78:D78"/>
    <mergeCell ref="B93:F93"/>
    <mergeCell ref="B57:F57"/>
    <mergeCell ref="C59:D59"/>
    <mergeCell ref="C60:D61"/>
    <mergeCell ref="A60:B61"/>
    <mergeCell ref="F60:F61"/>
    <mergeCell ref="B91:F91"/>
    <mergeCell ref="B64:F64"/>
    <mergeCell ref="B66:F66"/>
    <mergeCell ref="C68:D68"/>
    <mergeCell ref="C88:D88"/>
    <mergeCell ref="B73:F73"/>
    <mergeCell ref="A68:B68"/>
    <mergeCell ref="A78:B78"/>
    <mergeCell ref="B75:F75"/>
    <mergeCell ref="A87:B87"/>
    <mergeCell ref="A88:B88"/>
    <mergeCell ref="C70:D70"/>
    <mergeCell ref="C79:D79"/>
    <mergeCell ref="C80:D80"/>
    <mergeCell ref="A69:B70"/>
    <mergeCell ref="C69:D69"/>
    <mergeCell ref="A79:B80"/>
    <mergeCell ref="B83:F83"/>
    <mergeCell ref="B85:F85"/>
    <mergeCell ref="C87:D87"/>
  </mergeCells>
  <pageMargins left="0.7" right="0.7" top="0.75" bottom="0.75" header="0.3" footer="0.3"/>
  <pageSetup paperSize="9" scale="79" fitToHeight="0"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92D050"/>
    <pageSetUpPr fitToPage="1"/>
  </sheetPr>
  <dimension ref="A1:I56"/>
  <sheetViews>
    <sheetView workbookViewId="0">
      <selection activeCell="E69" sqref="E69"/>
    </sheetView>
  </sheetViews>
  <sheetFormatPr defaultRowHeight="13.2" x14ac:dyDescent="0.25"/>
  <cols>
    <col min="1" max="1" width="25.5546875" customWidth="1"/>
    <col min="2" max="2" width="7.44140625" customWidth="1"/>
    <col min="4" max="4" width="21.5546875" customWidth="1"/>
    <col min="5" max="5" width="14" customWidth="1"/>
    <col min="6" max="6" width="17.33203125"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6.75" customHeight="1"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5" customHeight="1" thickBot="1" x14ac:dyDescent="0.3">
      <c r="A5" s="63" t="s">
        <v>617</v>
      </c>
      <c r="C5" s="599" t="s">
        <v>376</v>
      </c>
      <c r="D5" s="987" t="s">
        <v>377</v>
      </c>
      <c r="E5" s="988"/>
      <c r="F5" s="1052"/>
    </row>
    <row r="6" spans="1:9" ht="13.8" thickBot="1" x14ac:dyDescent="0.3">
      <c r="A6" s="10" t="s">
        <v>27</v>
      </c>
      <c r="C6" s="595" t="s">
        <v>378</v>
      </c>
      <c r="D6" s="1015" t="s">
        <v>389</v>
      </c>
      <c r="E6" s="1016"/>
      <c r="F6" s="1017"/>
    </row>
    <row r="7" spans="1:9" ht="9.75" customHeight="1" thickBot="1" x14ac:dyDescent="0.3">
      <c r="A7" s="3"/>
    </row>
    <row r="8" spans="1:9" ht="13.8" thickBot="1" x14ac:dyDescent="0.3">
      <c r="A8" s="258" t="s">
        <v>21</v>
      </c>
      <c r="C8" s="716" t="s">
        <v>389</v>
      </c>
      <c r="D8" s="717"/>
      <c r="E8" s="717"/>
      <c r="F8" s="718"/>
      <c r="G8" s="370"/>
    </row>
    <row r="9" spans="1:9" ht="13.8" thickBot="1" x14ac:dyDescent="0.3">
      <c r="A9" s="255" t="s">
        <v>635</v>
      </c>
      <c r="C9" s="1053" t="s">
        <v>349</v>
      </c>
      <c r="D9" s="1054"/>
      <c r="E9" s="1054"/>
      <c r="F9" s="1055"/>
    </row>
    <row r="10" spans="1:9" ht="13.8" thickBot="1" x14ac:dyDescent="0.3">
      <c r="A10" s="255" t="s">
        <v>26</v>
      </c>
      <c r="C10" s="716" t="s">
        <v>825</v>
      </c>
      <c r="D10" s="717"/>
      <c r="E10" s="717"/>
      <c r="F10" s="718"/>
    </row>
    <row r="11" spans="1:9" ht="8.25" customHeight="1" thickBot="1" x14ac:dyDescent="0.3">
      <c r="A11" s="259"/>
    </row>
    <row r="12" spans="1:9" ht="13.8" thickBot="1" x14ac:dyDescent="0.3">
      <c r="A12" s="259"/>
      <c r="C12" s="719" t="s">
        <v>343</v>
      </c>
      <c r="D12" s="945"/>
    </row>
    <row r="13" spans="1:9" ht="15" customHeight="1" thickBot="1" x14ac:dyDescent="0.3">
      <c r="A13" s="260" t="s">
        <v>2</v>
      </c>
      <c r="C13" s="1059">
        <v>434.32</v>
      </c>
      <c r="D13" s="1060"/>
    </row>
    <row r="14" spans="1:9" ht="15.75" customHeight="1" thickBot="1" x14ac:dyDescent="0.3">
      <c r="A14" s="258" t="s">
        <v>271</v>
      </c>
      <c r="C14" s="1059">
        <v>489.05399999999997</v>
      </c>
      <c r="D14" s="1060"/>
    </row>
    <row r="15" spans="1:9" ht="13.8" thickBot="1" x14ac:dyDescent="0.3">
      <c r="A15" s="255" t="s">
        <v>1</v>
      </c>
      <c r="C15" s="1071">
        <v>250.393</v>
      </c>
      <c r="D15" s="1072"/>
    </row>
    <row r="16" spans="1:9" ht="4.5" customHeight="1" thickBot="1" x14ac:dyDescent="0.3">
      <c r="A16" s="261"/>
    </row>
    <row r="17" spans="1:9" ht="13.8" thickBot="1" x14ac:dyDescent="0.3">
      <c r="A17" s="258" t="s">
        <v>18</v>
      </c>
      <c r="C17" s="716" t="s">
        <v>1045</v>
      </c>
      <c r="D17" s="717"/>
      <c r="E17" s="717"/>
      <c r="F17" s="718"/>
    </row>
    <row r="18" spans="1:9" ht="13.8" thickBot="1" x14ac:dyDescent="0.3">
      <c r="A18" s="255" t="s">
        <v>19</v>
      </c>
      <c r="C18" s="716" t="s">
        <v>1035</v>
      </c>
      <c r="D18" s="717"/>
      <c r="E18" s="717"/>
      <c r="F18" s="718"/>
    </row>
    <row r="19" spans="1:9" ht="6" customHeight="1" x14ac:dyDescent="0.25"/>
    <row r="20" spans="1:9" ht="15.6" x14ac:dyDescent="0.3">
      <c r="A20" s="8" t="s">
        <v>5</v>
      </c>
      <c r="B20" s="8"/>
      <c r="C20" s="9"/>
      <c r="D20" s="9"/>
      <c r="E20" s="9"/>
      <c r="F20" s="9"/>
      <c r="G20" s="40"/>
      <c r="H20" s="40"/>
      <c r="I20" s="40"/>
    </row>
    <row r="21" spans="1:9" ht="7.5" customHeight="1" thickBot="1" x14ac:dyDescent="0.35">
      <c r="A21" s="2"/>
    </row>
    <row r="22" spans="1:9" x14ac:dyDescent="0.25">
      <c r="A22" s="556" t="s">
        <v>23</v>
      </c>
      <c r="B22" s="375" t="s">
        <v>6</v>
      </c>
      <c r="C22" s="375" t="s">
        <v>7</v>
      </c>
      <c r="D22" s="375" t="s">
        <v>8</v>
      </c>
      <c r="E22" s="345" t="s">
        <v>9</v>
      </c>
      <c r="F22" s="346" t="s">
        <v>10</v>
      </c>
      <c r="G22" s="324"/>
      <c r="H22" s="324"/>
      <c r="I22" s="324"/>
    </row>
    <row r="23" spans="1:9" x14ac:dyDescent="0.25">
      <c r="A23" s="554"/>
      <c r="B23" s="75">
        <v>610</v>
      </c>
      <c r="C23" s="74"/>
      <c r="D23" s="75" t="s">
        <v>54</v>
      </c>
      <c r="E23" s="160">
        <v>296940</v>
      </c>
      <c r="F23" s="380">
        <v>117109</v>
      </c>
      <c r="G23" s="324"/>
      <c r="H23" s="324"/>
      <c r="I23" s="324"/>
    </row>
    <row r="24" spans="1:9" x14ac:dyDescent="0.25">
      <c r="A24" s="554"/>
      <c r="B24" s="75">
        <v>620</v>
      </c>
      <c r="C24" s="74"/>
      <c r="D24" s="75" t="s">
        <v>57</v>
      </c>
      <c r="E24" s="160">
        <v>103780</v>
      </c>
      <c r="F24" s="380">
        <v>40801</v>
      </c>
      <c r="G24" s="324"/>
      <c r="H24" s="324"/>
      <c r="I24" s="324"/>
    </row>
    <row r="25" spans="1:9" x14ac:dyDescent="0.25">
      <c r="A25" s="554"/>
      <c r="B25" s="157">
        <v>630</v>
      </c>
      <c r="C25" s="157"/>
      <c r="D25" s="157" t="s">
        <v>55</v>
      </c>
      <c r="E25" s="160">
        <v>87934</v>
      </c>
      <c r="F25" s="380">
        <v>92403</v>
      </c>
      <c r="G25" s="14"/>
      <c r="H25" s="325"/>
      <c r="I25" s="325"/>
    </row>
    <row r="26" spans="1:9" ht="13.8" thickBot="1" x14ac:dyDescent="0.3">
      <c r="A26" s="555"/>
      <c r="B26" s="241">
        <v>640</v>
      </c>
      <c r="C26" s="241"/>
      <c r="D26" s="241" t="s">
        <v>66</v>
      </c>
      <c r="E26" s="242">
        <v>400</v>
      </c>
      <c r="F26" s="378">
        <v>80</v>
      </c>
      <c r="G26" s="326"/>
      <c r="H26" s="327"/>
      <c r="I26" s="327"/>
    </row>
    <row r="27" spans="1:9" ht="13.8" thickBot="1" x14ac:dyDescent="0.3">
      <c r="A27" s="17" t="s">
        <v>11</v>
      </c>
      <c r="B27" s="18"/>
      <c r="C27" s="18"/>
      <c r="D27" s="18"/>
      <c r="E27" s="52">
        <f>SUM(E23:E26)</f>
        <v>489054</v>
      </c>
      <c r="F27" s="53">
        <f>SUM(F23:F26)</f>
        <v>250393</v>
      </c>
      <c r="G27" s="326"/>
      <c r="H27" s="327"/>
      <c r="I27" s="327"/>
    </row>
    <row r="28" spans="1:9" ht="13.8" thickBot="1" x14ac:dyDescent="0.3">
      <c r="A28" s="17" t="s">
        <v>12</v>
      </c>
      <c r="B28" s="229"/>
      <c r="C28" s="18"/>
      <c r="D28" s="18"/>
      <c r="E28" s="52">
        <v>0</v>
      </c>
      <c r="F28" s="53">
        <v>0</v>
      </c>
      <c r="G28" s="14"/>
      <c r="H28" s="328"/>
      <c r="I28" s="328"/>
    </row>
    <row r="29" spans="1:9" ht="13.8" thickBot="1" x14ac:dyDescent="0.3">
      <c r="A29" s="20" t="s">
        <v>13</v>
      </c>
      <c r="B29" s="18"/>
      <c r="C29" s="18"/>
      <c r="D29" s="18"/>
      <c r="E29" s="50">
        <f>E28+E27</f>
        <v>489054</v>
      </c>
      <c r="F29" s="51">
        <f>F28+F27</f>
        <v>250393</v>
      </c>
      <c r="G29" s="14"/>
      <c r="H29" s="328"/>
      <c r="I29" s="328"/>
    </row>
    <row r="30" spans="1:9" x14ac:dyDescent="0.25">
      <c r="A30" s="556" t="s">
        <v>243</v>
      </c>
      <c r="B30" s="1073" t="s">
        <v>6</v>
      </c>
      <c r="C30" s="1074"/>
      <c r="D30" s="15" t="s">
        <v>244</v>
      </c>
      <c r="E30" s="15" t="s">
        <v>9</v>
      </c>
      <c r="F30" s="379" t="s">
        <v>10</v>
      </c>
      <c r="G30" s="14"/>
      <c r="H30" s="328"/>
      <c r="I30" s="328"/>
    </row>
    <row r="31" spans="1:9" x14ac:dyDescent="0.25">
      <c r="A31" s="560"/>
      <c r="B31" s="1075">
        <v>212</v>
      </c>
      <c r="C31" s="1076"/>
      <c r="D31" s="75" t="s">
        <v>350</v>
      </c>
      <c r="E31" s="115">
        <v>3065</v>
      </c>
      <c r="F31" s="377">
        <v>1290</v>
      </c>
      <c r="G31" s="14"/>
      <c r="H31" s="328"/>
      <c r="I31" s="328"/>
    </row>
    <row r="32" spans="1:9" ht="13.8" thickBot="1" x14ac:dyDescent="0.3">
      <c r="A32" s="561"/>
      <c r="B32" s="1077">
        <v>292</v>
      </c>
      <c r="C32" s="1077"/>
      <c r="D32" s="371" t="s">
        <v>1046</v>
      </c>
      <c r="E32" s="372">
        <v>0</v>
      </c>
      <c r="F32" s="557">
        <v>12367.5</v>
      </c>
      <c r="G32" s="14"/>
      <c r="H32" s="328"/>
      <c r="I32" s="328"/>
    </row>
    <row r="33" spans="1:9" ht="13.8" thickBot="1" x14ac:dyDescent="0.3">
      <c r="A33" s="17" t="s">
        <v>245</v>
      </c>
      <c r="B33" s="18"/>
      <c r="C33" s="18"/>
      <c r="D33" s="18"/>
      <c r="E33" s="52">
        <f>SUM(E30:E32)</f>
        <v>3065</v>
      </c>
      <c r="F33" s="53">
        <f>SUM(F30:F32)</f>
        <v>13657.5</v>
      </c>
      <c r="G33" s="14"/>
      <c r="H33" s="328"/>
      <c r="I33" s="328"/>
    </row>
    <row r="34" spans="1:9" ht="15.6" x14ac:dyDescent="0.3">
      <c r="A34" s="8" t="s">
        <v>14</v>
      </c>
      <c r="B34" s="257"/>
      <c r="C34" s="9"/>
      <c r="D34" s="9"/>
      <c r="E34" s="9"/>
      <c r="F34" s="9"/>
      <c r="G34" s="40"/>
      <c r="H34" s="40"/>
      <c r="I34" s="40"/>
    </row>
    <row r="35" spans="1:9" ht="9" customHeight="1" x14ac:dyDescent="0.25">
      <c r="A35" s="1"/>
      <c r="B35" s="40"/>
    </row>
    <row r="36" spans="1:9" ht="22.5" customHeight="1" x14ac:dyDescent="0.25">
      <c r="A36" s="1031" t="s">
        <v>22</v>
      </c>
      <c r="B36" s="1031"/>
      <c r="C36" s="1031" t="s">
        <v>15</v>
      </c>
      <c r="D36" s="1031"/>
      <c r="E36" s="156" t="s">
        <v>1010</v>
      </c>
      <c r="F36" s="23" t="s">
        <v>1047</v>
      </c>
      <c r="G36" s="324"/>
      <c r="H36" s="324"/>
      <c r="I36" s="329"/>
    </row>
    <row r="37" spans="1:9" ht="25.5" customHeight="1" x14ac:dyDescent="0.25">
      <c r="A37" s="732" t="s">
        <v>636</v>
      </c>
      <c r="B37" s="732"/>
      <c r="C37" s="778" t="s">
        <v>382</v>
      </c>
      <c r="D37" s="778"/>
      <c r="E37" s="236" t="s">
        <v>390</v>
      </c>
      <c r="F37" s="683">
        <v>0.94</v>
      </c>
      <c r="G37" s="197"/>
      <c r="H37" s="332"/>
      <c r="I37" s="197"/>
    </row>
    <row r="38" spans="1:9" ht="12.75" customHeight="1" x14ac:dyDescent="0.25">
      <c r="A38" s="732"/>
      <c r="B38" s="732"/>
      <c r="C38" s="1061" t="s">
        <v>637</v>
      </c>
      <c r="D38" s="1061"/>
      <c r="E38" s="38">
        <v>95</v>
      </c>
      <c r="F38" s="683">
        <v>0.96</v>
      </c>
      <c r="G38" s="197"/>
      <c r="H38" s="332"/>
      <c r="I38" s="197"/>
    </row>
    <row r="39" spans="1:9" ht="14.25" customHeight="1" x14ac:dyDescent="0.25">
      <c r="A39" s="732"/>
      <c r="B39" s="732"/>
      <c r="C39" s="1061" t="s">
        <v>638</v>
      </c>
      <c r="D39" s="1061"/>
      <c r="E39" s="38">
        <v>70</v>
      </c>
      <c r="F39" s="683">
        <v>0.82</v>
      </c>
      <c r="G39" s="197"/>
      <c r="H39" s="332"/>
      <c r="I39" s="197"/>
    </row>
    <row r="40" spans="1:9" ht="24" customHeight="1" x14ac:dyDescent="0.25">
      <c r="A40" s="732"/>
      <c r="B40" s="732"/>
      <c r="C40" s="778" t="s">
        <v>383</v>
      </c>
      <c r="D40" s="778"/>
      <c r="E40" s="38">
        <v>90</v>
      </c>
      <c r="F40" s="683">
        <v>1</v>
      </c>
      <c r="G40" s="197"/>
      <c r="H40" s="332"/>
      <c r="I40" s="197"/>
    </row>
    <row r="41" spans="1:9" ht="15.75" customHeight="1" x14ac:dyDescent="0.25">
      <c r="A41" s="732"/>
      <c r="B41" s="732"/>
      <c r="C41" s="1061" t="s">
        <v>384</v>
      </c>
      <c r="D41" s="1061"/>
      <c r="E41" s="38">
        <v>80</v>
      </c>
      <c r="F41" s="683">
        <v>0.98</v>
      </c>
      <c r="G41" s="197"/>
      <c r="H41" s="332"/>
      <c r="I41" s="197"/>
    </row>
    <row r="42" spans="1:9" ht="22.5" customHeight="1" x14ac:dyDescent="0.25">
      <c r="A42" s="1062" t="s">
        <v>756</v>
      </c>
      <c r="B42" s="1063"/>
      <c r="C42" s="1078" t="s">
        <v>646</v>
      </c>
      <c r="D42" s="1079"/>
      <c r="E42" s="38">
        <v>21</v>
      </c>
      <c r="F42" s="521">
        <v>0</v>
      </c>
      <c r="G42" s="337"/>
      <c r="H42" s="337"/>
      <c r="I42" s="14"/>
    </row>
    <row r="43" spans="1:9" ht="24.75" customHeight="1" x14ac:dyDescent="0.25">
      <c r="A43" s="1062" t="s">
        <v>757</v>
      </c>
      <c r="B43" s="1063"/>
      <c r="C43" s="765" t="s">
        <v>647</v>
      </c>
      <c r="D43" s="766"/>
      <c r="E43" s="521">
        <v>27</v>
      </c>
      <c r="F43" s="521">
        <v>0</v>
      </c>
      <c r="G43" s="337"/>
      <c r="H43" s="337"/>
      <c r="I43" s="14"/>
    </row>
    <row r="44" spans="1:9" ht="32.25" customHeight="1" x14ac:dyDescent="0.25">
      <c r="A44" s="1062" t="s">
        <v>758</v>
      </c>
      <c r="B44" s="1063"/>
      <c r="C44" s="765" t="s">
        <v>759</v>
      </c>
      <c r="D44" s="766"/>
      <c r="E44" s="55" t="s">
        <v>753</v>
      </c>
      <c r="F44" s="656">
        <v>4204</v>
      </c>
      <c r="G44" s="337"/>
      <c r="H44" s="337"/>
      <c r="I44" s="14"/>
    </row>
    <row r="45" spans="1:9" x14ac:dyDescent="0.25">
      <c r="A45" s="386"/>
      <c r="B45" s="386"/>
      <c r="C45" s="558"/>
      <c r="D45" s="558"/>
      <c r="E45" s="559"/>
      <c r="F45" s="331"/>
      <c r="G45" s="337"/>
      <c r="H45" s="337"/>
      <c r="I45" s="14"/>
    </row>
    <row r="46" spans="1:9" ht="12.75" customHeight="1" thickBot="1" x14ac:dyDescent="0.3">
      <c r="A46" s="4" t="s">
        <v>16</v>
      </c>
      <c r="E46" s="4"/>
      <c r="F46" s="551"/>
    </row>
    <row r="47" spans="1:9" ht="33.75" customHeight="1" x14ac:dyDescent="0.25">
      <c r="A47" s="1056" t="s">
        <v>17</v>
      </c>
      <c r="B47" s="1066" t="s">
        <v>1048</v>
      </c>
      <c r="C47" s="1066"/>
      <c r="D47" s="1066"/>
      <c r="E47" s="1066"/>
      <c r="F47" s="1067"/>
    </row>
    <row r="48" spans="1:9" ht="124.2" customHeight="1" x14ac:dyDescent="0.25">
      <c r="A48" s="1057"/>
      <c r="B48" s="1064"/>
      <c r="C48" s="1064"/>
      <c r="D48" s="1064"/>
      <c r="E48" s="1064"/>
      <c r="F48" s="1065"/>
    </row>
    <row r="49" spans="1:6" ht="45.6" customHeight="1" x14ac:dyDescent="0.25">
      <c r="A49" s="1057"/>
      <c r="B49" s="1068" t="s">
        <v>1053</v>
      </c>
      <c r="C49" s="1069"/>
      <c r="D49" s="1069"/>
      <c r="E49" s="1069"/>
      <c r="F49" s="1070"/>
    </row>
    <row r="50" spans="1:6" ht="150.75" customHeight="1" x14ac:dyDescent="0.25">
      <c r="A50" s="1057"/>
      <c r="B50" s="1064" t="s">
        <v>1049</v>
      </c>
      <c r="C50" s="1064"/>
      <c r="D50" s="1064"/>
      <c r="E50" s="1064"/>
      <c r="F50" s="1065"/>
    </row>
    <row r="51" spans="1:6" ht="76.5" customHeight="1" x14ac:dyDescent="0.25">
      <c r="A51" s="1057"/>
      <c r="B51" s="1064" t="s">
        <v>1050</v>
      </c>
      <c r="C51" s="1064"/>
      <c r="D51" s="1064"/>
      <c r="E51" s="1064"/>
      <c r="F51" s="1065"/>
    </row>
    <row r="52" spans="1:6" ht="37.200000000000003" customHeight="1" x14ac:dyDescent="0.25">
      <c r="A52" s="1057"/>
      <c r="B52" s="1064" t="s">
        <v>1051</v>
      </c>
      <c r="C52" s="1064"/>
      <c r="D52" s="1064"/>
      <c r="E52" s="1064"/>
      <c r="F52" s="1065"/>
    </row>
    <row r="53" spans="1:6" ht="28.8" customHeight="1" x14ac:dyDescent="0.25">
      <c r="A53" s="1057"/>
      <c r="B53" s="1068" t="s">
        <v>1052</v>
      </c>
      <c r="C53" s="1069"/>
      <c r="D53" s="1069"/>
      <c r="E53" s="1069"/>
      <c r="F53" s="1070"/>
    </row>
    <row r="54" spans="1:6" ht="7.5" customHeight="1" thickBot="1" x14ac:dyDescent="0.3">
      <c r="A54" s="1058"/>
      <c r="B54" s="1080"/>
      <c r="C54" s="1080"/>
      <c r="D54" s="1080"/>
      <c r="E54" s="1080"/>
      <c r="F54" s="1081"/>
    </row>
    <row r="55" spans="1:6" ht="13.8" thickBot="1" x14ac:dyDescent="0.3"/>
    <row r="56" spans="1:6" ht="23.4" thickBot="1" x14ac:dyDescent="0.3">
      <c r="A56" s="221" t="s">
        <v>29</v>
      </c>
      <c r="B56" s="986"/>
      <c r="C56" s="745"/>
      <c r="D56" s="745"/>
      <c r="E56" s="745"/>
      <c r="F56" s="746"/>
    </row>
  </sheetData>
  <mergeCells count="39">
    <mergeCell ref="B56:F56"/>
    <mergeCell ref="C14:D14"/>
    <mergeCell ref="C15:D15"/>
    <mergeCell ref="C17:F17"/>
    <mergeCell ref="C18:F18"/>
    <mergeCell ref="B30:C30"/>
    <mergeCell ref="C39:D39"/>
    <mergeCell ref="C40:D40"/>
    <mergeCell ref="B31:C31"/>
    <mergeCell ref="A37:B41"/>
    <mergeCell ref="B32:C32"/>
    <mergeCell ref="A44:B44"/>
    <mergeCell ref="C43:D43"/>
    <mergeCell ref="C44:D44"/>
    <mergeCell ref="C42:D42"/>
    <mergeCell ref="B54:F54"/>
    <mergeCell ref="A47:A54"/>
    <mergeCell ref="C13:D13"/>
    <mergeCell ref="C36:D36"/>
    <mergeCell ref="C37:D37"/>
    <mergeCell ref="C38:D38"/>
    <mergeCell ref="A43:B43"/>
    <mergeCell ref="B52:F52"/>
    <mergeCell ref="B47:F48"/>
    <mergeCell ref="B50:F50"/>
    <mergeCell ref="B51:F51"/>
    <mergeCell ref="A42:B42"/>
    <mergeCell ref="B53:F53"/>
    <mergeCell ref="B49:F49"/>
    <mergeCell ref="C41:D41"/>
    <mergeCell ref="A36:B36"/>
    <mergeCell ref="C12:D12"/>
    <mergeCell ref="D3:F3"/>
    <mergeCell ref="D4:F4"/>
    <mergeCell ref="D5:F5"/>
    <mergeCell ref="D6:F6"/>
    <mergeCell ref="C8:F8"/>
    <mergeCell ref="C9:F9"/>
    <mergeCell ref="C10:F10"/>
  </mergeCells>
  <pageMargins left="0.7" right="0.7" top="0.75" bottom="0.75" header="0.3" footer="0.3"/>
  <pageSetup paperSize="9" scale="9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H45"/>
  <sheetViews>
    <sheetView showGridLines="0" topLeftCell="A14" zoomScale="120" zoomScaleNormal="120" workbookViewId="0">
      <selection activeCell="B39" sqref="B39:F41"/>
    </sheetView>
  </sheetViews>
  <sheetFormatPr defaultRowHeight="13.2" x14ac:dyDescent="0.25"/>
  <cols>
    <col min="1" max="1" width="23.33203125" customWidth="1"/>
    <col min="2" max="2" width="5.5546875" customWidth="1"/>
    <col min="3" max="3" width="11.88671875" customWidth="1"/>
    <col min="4" max="4" width="23.44140625"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v>
      </c>
      <c r="D4" s="42" t="s">
        <v>50</v>
      </c>
      <c r="E4" s="43"/>
      <c r="F4" s="44"/>
    </row>
    <row r="5" spans="1:8" ht="13.8" thickBot="1" x14ac:dyDescent="0.3">
      <c r="A5" s="10" t="s">
        <v>617</v>
      </c>
      <c r="C5" s="36" t="s">
        <v>148</v>
      </c>
      <c r="D5" s="30" t="s">
        <v>483</v>
      </c>
      <c r="E5" s="31"/>
      <c r="F5" s="32"/>
    </row>
    <row r="6" spans="1:8" ht="13.8" thickBot="1" x14ac:dyDescent="0.3">
      <c r="A6" s="3"/>
    </row>
    <row r="7" spans="1:8" ht="13.8" thickBot="1" x14ac:dyDescent="0.3">
      <c r="A7" s="10" t="s">
        <v>21</v>
      </c>
      <c r="C7" s="6" t="s">
        <v>151</v>
      </c>
      <c r="D7" s="5"/>
      <c r="E7" s="5"/>
      <c r="F7" s="45"/>
    </row>
    <row r="8" spans="1:8" ht="13.8" thickBot="1" x14ac:dyDescent="0.3">
      <c r="A8" s="11" t="s">
        <v>42</v>
      </c>
      <c r="C8" s="716" t="s">
        <v>48</v>
      </c>
      <c r="D8" s="717"/>
      <c r="E8" s="717"/>
      <c r="F8" s="718"/>
    </row>
    <row r="9" spans="1:8" ht="13.8" thickBot="1" x14ac:dyDescent="0.3">
      <c r="A9" s="11" t="s">
        <v>26</v>
      </c>
      <c r="C9" s="716" t="s">
        <v>150</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46</v>
      </c>
      <c r="D12" s="722"/>
    </row>
    <row r="13" spans="1:8" ht="13.8" thickBot="1" x14ac:dyDescent="0.3">
      <c r="A13" s="10" t="s">
        <v>20</v>
      </c>
      <c r="C13" s="721">
        <v>46</v>
      </c>
      <c r="D13" s="722"/>
    </row>
    <row r="14" spans="1:8" ht="13.8" thickBot="1" x14ac:dyDescent="0.3">
      <c r="A14" s="11" t="s">
        <v>1</v>
      </c>
      <c r="C14" s="716">
        <v>0.9</v>
      </c>
      <c r="D14" s="718"/>
    </row>
    <row r="15" spans="1:8" ht="3" customHeight="1" thickBot="1" x14ac:dyDescent="0.3">
      <c r="A15" s="7"/>
    </row>
    <row r="16" spans="1:8" ht="13.8" thickBot="1" x14ac:dyDescent="0.3">
      <c r="A16" s="10" t="s">
        <v>18</v>
      </c>
      <c r="C16" s="716" t="s">
        <v>1084</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ht="13.8" thickBot="1" x14ac:dyDescent="0.3">
      <c r="A22" s="16"/>
      <c r="B22" s="54">
        <v>630</v>
      </c>
      <c r="C22" s="26"/>
      <c r="D22" s="16" t="s">
        <v>55</v>
      </c>
      <c r="E22" s="47">
        <v>46000</v>
      </c>
      <c r="F22" s="47">
        <v>0</v>
      </c>
    </row>
    <row r="23" spans="1:8" ht="13.8" thickBot="1" x14ac:dyDescent="0.3">
      <c r="A23" s="17" t="s">
        <v>11</v>
      </c>
      <c r="B23" s="18"/>
      <c r="C23" s="18"/>
      <c r="D23" s="18"/>
      <c r="E23" s="53">
        <f>SUM(E22:E22)</f>
        <v>46000</v>
      </c>
      <c r="F23" s="53">
        <f>SUM(F22:F22)</f>
        <v>0</v>
      </c>
    </row>
    <row r="24" spans="1:8" ht="13.8" thickBot="1" x14ac:dyDescent="0.3">
      <c r="A24" s="27" t="s">
        <v>12</v>
      </c>
      <c r="B24" s="25"/>
      <c r="C24" s="25"/>
      <c r="D24" s="25"/>
      <c r="E24" s="48">
        <v>0</v>
      </c>
      <c r="F24" s="49">
        <v>900</v>
      </c>
    </row>
    <row r="25" spans="1:8" ht="13.8" thickBot="1" x14ac:dyDescent="0.3">
      <c r="A25" s="20" t="s">
        <v>13</v>
      </c>
      <c r="B25" s="18"/>
      <c r="C25" s="18"/>
      <c r="D25" s="18"/>
      <c r="E25" s="50">
        <f>E24+E23</f>
        <v>46000</v>
      </c>
      <c r="F25" s="50">
        <f>F24+F23</f>
        <v>900</v>
      </c>
    </row>
    <row r="26" spans="1:8" ht="7.5" customHeight="1" x14ac:dyDescent="0.25"/>
    <row r="27" spans="1:8" hidden="1" x14ac:dyDescent="0.25"/>
    <row r="28" spans="1:8" ht="15.6" x14ac:dyDescent="0.3">
      <c r="A28" s="8" t="s">
        <v>14</v>
      </c>
      <c r="B28" s="9"/>
      <c r="C28" s="9"/>
      <c r="D28" s="9"/>
      <c r="E28" s="9"/>
      <c r="F28" s="9"/>
      <c r="G28" s="40"/>
      <c r="H28" s="40"/>
    </row>
    <row r="29" spans="1:8" ht="6" customHeight="1" x14ac:dyDescent="0.25">
      <c r="A29" s="1"/>
    </row>
    <row r="30" spans="1:8" ht="21" x14ac:dyDescent="0.25">
      <c r="A30" s="733" t="s">
        <v>22</v>
      </c>
      <c r="B30" s="735"/>
      <c r="C30" s="733" t="s">
        <v>15</v>
      </c>
      <c r="D30" s="735"/>
      <c r="E30" s="156" t="s">
        <v>936</v>
      </c>
      <c r="F30" s="23" t="s">
        <v>937</v>
      </c>
    </row>
    <row r="31" spans="1:8" ht="37.5" customHeight="1" x14ac:dyDescent="0.25">
      <c r="A31" s="726" t="s">
        <v>153</v>
      </c>
      <c r="B31" s="728"/>
      <c r="C31" s="740" t="s">
        <v>154</v>
      </c>
      <c r="D31" s="742"/>
      <c r="E31" s="38">
        <v>2</v>
      </c>
      <c r="F31" s="55">
        <v>4</v>
      </c>
    </row>
    <row r="32" spans="1:8" ht="31.5" customHeight="1" x14ac:dyDescent="0.25">
      <c r="A32" s="776"/>
      <c r="B32" s="777"/>
      <c r="C32" s="740" t="s">
        <v>155</v>
      </c>
      <c r="D32" s="742"/>
      <c r="E32" s="189">
        <v>2</v>
      </c>
      <c r="F32" s="190" t="s">
        <v>826</v>
      </c>
    </row>
    <row r="33" spans="1:8" ht="27.75" customHeight="1" x14ac:dyDescent="0.25">
      <c r="A33" s="729"/>
      <c r="B33" s="731"/>
      <c r="C33" s="740" t="s">
        <v>156</v>
      </c>
      <c r="D33" s="742"/>
      <c r="E33" s="188">
        <v>0.5</v>
      </c>
      <c r="F33" s="188">
        <v>0.25</v>
      </c>
    </row>
    <row r="34" spans="1:8" ht="60" customHeight="1" x14ac:dyDescent="0.25">
      <c r="A34" s="765" t="s">
        <v>158</v>
      </c>
      <c r="B34" s="766"/>
      <c r="C34" s="740" t="s">
        <v>484</v>
      </c>
      <c r="D34" s="742"/>
      <c r="E34" s="500">
        <v>8</v>
      </c>
      <c r="F34" s="307">
        <v>5</v>
      </c>
    </row>
    <row r="35" spans="1:8" ht="27.75" customHeight="1" x14ac:dyDescent="0.25">
      <c r="A35" s="732" t="s">
        <v>159</v>
      </c>
      <c r="B35" s="732"/>
      <c r="C35" s="778" t="s">
        <v>486</v>
      </c>
      <c r="D35" s="778"/>
      <c r="E35" s="188" t="s">
        <v>33</v>
      </c>
      <c r="F35" s="188" t="s">
        <v>33</v>
      </c>
    </row>
    <row r="36" spans="1:8" ht="27.75" customHeight="1" x14ac:dyDescent="0.25">
      <c r="A36" s="732"/>
      <c r="B36" s="732"/>
      <c r="C36" s="740" t="s">
        <v>485</v>
      </c>
      <c r="D36" s="742"/>
      <c r="E36" s="188" t="s">
        <v>33</v>
      </c>
      <c r="F36" s="188" t="s">
        <v>33</v>
      </c>
    </row>
    <row r="37" spans="1:8" ht="27.75" customHeight="1" x14ac:dyDescent="0.25">
      <c r="A37" s="732"/>
      <c r="B37" s="732"/>
      <c r="C37" s="778" t="s">
        <v>487</v>
      </c>
      <c r="D37" s="778"/>
      <c r="E37" s="188" t="s">
        <v>33</v>
      </c>
      <c r="F37" s="188" t="s">
        <v>33</v>
      </c>
    </row>
    <row r="38" spans="1:8" ht="17.25" customHeight="1" x14ac:dyDescent="0.25">
      <c r="A38" s="4" t="s">
        <v>16</v>
      </c>
      <c r="E38" s="14"/>
      <c r="F38" s="14"/>
    </row>
    <row r="39" spans="1:8" ht="409.5" customHeight="1" x14ac:dyDescent="0.25">
      <c r="A39" s="760" t="s">
        <v>17</v>
      </c>
      <c r="B39" s="751" t="s">
        <v>1085</v>
      </c>
      <c r="C39" s="752"/>
      <c r="D39" s="752"/>
      <c r="E39" s="752"/>
      <c r="F39" s="753"/>
      <c r="G39" s="14"/>
      <c r="H39" s="14"/>
    </row>
    <row r="40" spans="1:8" ht="409.5" customHeight="1" x14ac:dyDescent="0.25">
      <c r="A40" s="761"/>
      <c r="B40" s="754"/>
      <c r="C40" s="755"/>
      <c r="D40" s="755"/>
      <c r="E40" s="755"/>
      <c r="F40" s="756"/>
    </row>
    <row r="41" spans="1:8" ht="99.6" customHeight="1" x14ac:dyDescent="0.25">
      <c r="A41" s="761"/>
      <c r="B41" s="757"/>
      <c r="C41" s="758"/>
      <c r="D41" s="758"/>
      <c r="E41" s="758"/>
      <c r="F41" s="759"/>
    </row>
    <row r="42" spans="1:8" ht="88.8" customHeight="1" x14ac:dyDescent="0.25">
      <c r="A42" s="761"/>
      <c r="B42" s="767" t="s">
        <v>1086</v>
      </c>
      <c r="C42" s="768"/>
      <c r="D42" s="768"/>
      <c r="E42" s="768"/>
      <c r="F42" s="769"/>
    </row>
    <row r="43" spans="1:8" ht="131.4" customHeight="1" x14ac:dyDescent="0.25">
      <c r="A43" s="761"/>
      <c r="B43" s="770"/>
      <c r="C43" s="771"/>
      <c r="D43" s="771"/>
      <c r="E43" s="771"/>
      <c r="F43" s="772"/>
    </row>
    <row r="44" spans="1:8" ht="392.4" customHeight="1" x14ac:dyDescent="0.25">
      <c r="B44" s="773"/>
      <c r="C44" s="774"/>
      <c r="D44" s="774"/>
      <c r="E44" s="774"/>
      <c r="F44" s="775"/>
    </row>
    <row r="45" spans="1:8" ht="20.399999999999999" x14ac:dyDescent="0.25">
      <c r="A45" s="368" t="s">
        <v>29</v>
      </c>
      <c r="B45" s="762"/>
      <c r="C45" s="763"/>
      <c r="D45" s="763"/>
      <c r="E45" s="763"/>
      <c r="F45" s="764"/>
    </row>
  </sheetData>
  <mergeCells count="24">
    <mergeCell ref="C14:D14"/>
    <mergeCell ref="C16:F16"/>
    <mergeCell ref="C17:F17"/>
    <mergeCell ref="C30:D30"/>
    <mergeCell ref="A30:B30"/>
    <mergeCell ref="C8:F8"/>
    <mergeCell ref="C9:F9"/>
    <mergeCell ref="C11:D11"/>
    <mergeCell ref="C12:D12"/>
    <mergeCell ref="C13:D13"/>
    <mergeCell ref="A31:B33"/>
    <mergeCell ref="C33:D33"/>
    <mergeCell ref="A35:B37"/>
    <mergeCell ref="C35:D35"/>
    <mergeCell ref="C37:D37"/>
    <mergeCell ref="C36:D36"/>
    <mergeCell ref="C31:D31"/>
    <mergeCell ref="C32:D32"/>
    <mergeCell ref="B39:F41"/>
    <mergeCell ref="A39:A43"/>
    <mergeCell ref="B45:F45"/>
    <mergeCell ref="A34:B34"/>
    <mergeCell ref="C34:D34"/>
    <mergeCell ref="B42:F44"/>
  </mergeCells>
  <pageMargins left="0.7" right="0.7" top="0.75" bottom="0.75" header="0.3" footer="0.3"/>
  <pageSetup paperSize="9" scale="91" fitToHeight="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92D050"/>
    <pageSetUpPr fitToPage="1"/>
  </sheetPr>
  <dimension ref="A1:I49"/>
  <sheetViews>
    <sheetView topLeftCell="B46" workbookViewId="0">
      <selection activeCell="B48" sqref="B48"/>
    </sheetView>
  </sheetViews>
  <sheetFormatPr defaultRowHeight="13.2" x14ac:dyDescent="0.25"/>
  <cols>
    <col min="1" max="1" width="25.5546875" customWidth="1"/>
    <col min="2" max="2" width="7.44140625" customWidth="1"/>
    <col min="4" max="4" width="15.88671875" customWidth="1"/>
    <col min="5" max="5" width="16.88671875" customWidth="1"/>
    <col min="6" max="6" width="24.6640625"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6.75" customHeight="1"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5" customHeight="1" thickBot="1" x14ac:dyDescent="0.3">
      <c r="A5" s="63" t="s">
        <v>617</v>
      </c>
      <c r="C5" s="599" t="s">
        <v>376</v>
      </c>
      <c r="D5" s="987" t="s">
        <v>377</v>
      </c>
      <c r="E5" s="988"/>
      <c r="F5" s="1052"/>
    </row>
    <row r="6" spans="1:9" ht="27" customHeight="1" thickBot="1" x14ac:dyDescent="0.3">
      <c r="A6" s="10" t="s">
        <v>27</v>
      </c>
      <c r="C6" s="614" t="s">
        <v>724</v>
      </c>
      <c r="D6" s="1015" t="s">
        <v>725</v>
      </c>
      <c r="E6" s="1016"/>
      <c r="F6" s="1017"/>
    </row>
    <row r="7" spans="1:9" ht="9.75" customHeight="1" thickBot="1" x14ac:dyDescent="0.3">
      <c r="A7" s="3"/>
    </row>
    <row r="8" spans="1:9" ht="13.8" thickBot="1" x14ac:dyDescent="0.3">
      <c r="A8" s="258" t="s">
        <v>21</v>
      </c>
      <c r="C8" s="1101" t="s">
        <v>726</v>
      </c>
      <c r="D8" s="1102"/>
      <c r="E8" s="1102"/>
      <c r="F8" s="1103"/>
      <c r="G8" s="370"/>
    </row>
    <row r="9" spans="1:9" ht="23.25" customHeight="1" thickBot="1" x14ac:dyDescent="0.3">
      <c r="A9" s="255" t="s">
        <v>25</v>
      </c>
      <c r="C9" s="1053" t="s">
        <v>349</v>
      </c>
      <c r="D9" s="1054"/>
      <c r="E9" s="1054"/>
      <c r="F9" s="1055"/>
    </row>
    <row r="10" spans="1:9" ht="13.8" thickBot="1" x14ac:dyDescent="0.3">
      <c r="A10" s="255" t="s">
        <v>26</v>
      </c>
      <c r="C10" s="1098" t="s">
        <v>799</v>
      </c>
      <c r="D10" s="1099"/>
      <c r="E10" s="1099"/>
      <c r="F10" s="1099"/>
      <c r="G10" s="1100"/>
    </row>
    <row r="11" spans="1:9" ht="8.25" customHeight="1" thickBot="1" x14ac:dyDescent="0.3">
      <c r="A11" s="259"/>
    </row>
    <row r="12" spans="1:9" ht="13.8" thickBot="1" x14ac:dyDescent="0.3">
      <c r="A12" s="259"/>
      <c r="C12" s="719" t="s">
        <v>343</v>
      </c>
      <c r="D12" s="945"/>
    </row>
    <row r="13" spans="1:9" ht="15" customHeight="1" thickBot="1" x14ac:dyDescent="0.3">
      <c r="A13" s="260" t="s">
        <v>2</v>
      </c>
      <c r="C13" s="1059">
        <v>723.27499999999998</v>
      </c>
      <c r="D13" s="718"/>
    </row>
    <row r="14" spans="1:9" ht="15.75" customHeight="1" thickBot="1" x14ac:dyDescent="0.3">
      <c r="A14" s="258" t="s">
        <v>271</v>
      </c>
      <c r="C14" s="1059">
        <v>723.27499999999998</v>
      </c>
      <c r="D14" s="718"/>
    </row>
    <row r="15" spans="1:9" ht="13.8" thickBot="1" x14ac:dyDescent="0.3">
      <c r="A15" s="255" t="s">
        <v>1</v>
      </c>
      <c r="C15" s="1071">
        <v>292.78100000000001</v>
      </c>
      <c r="D15" s="1097"/>
    </row>
    <row r="16" spans="1:9" ht="4.5" customHeight="1" thickBot="1" x14ac:dyDescent="0.3">
      <c r="A16" s="261"/>
    </row>
    <row r="17" spans="1:9" ht="13.8" thickBot="1" x14ac:dyDescent="0.3">
      <c r="A17" s="258" t="s">
        <v>18</v>
      </c>
      <c r="C17" s="716" t="s">
        <v>1016</v>
      </c>
      <c r="D17" s="717"/>
      <c r="E17" s="717"/>
      <c r="F17" s="718"/>
    </row>
    <row r="18" spans="1:9" ht="13.8" thickBot="1" x14ac:dyDescent="0.3">
      <c r="A18" s="255" t="s">
        <v>19</v>
      </c>
      <c r="C18" s="716" t="s">
        <v>1017</v>
      </c>
      <c r="D18" s="717"/>
      <c r="E18" s="717"/>
      <c r="F18" s="718"/>
    </row>
    <row r="19" spans="1:9" ht="6" customHeight="1" x14ac:dyDescent="0.25"/>
    <row r="20" spans="1:9" ht="15.6" x14ac:dyDescent="0.3">
      <c r="A20" s="8" t="s">
        <v>5</v>
      </c>
      <c r="B20" s="8"/>
      <c r="C20" s="9"/>
      <c r="D20" s="9"/>
      <c r="E20" s="9"/>
      <c r="F20" s="9"/>
      <c r="G20" s="40"/>
      <c r="H20" s="40"/>
      <c r="I20" s="40"/>
    </row>
    <row r="21" spans="1:9" ht="7.5" customHeight="1" thickBot="1" x14ac:dyDescent="0.35">
      <c r="A21" s="2"/>
    </row>
    <row r="22" spans="1:9" x14ac:dyDescent="0.25">
      <c r="A22" s="1086" t="s">
        <v>23</v>
      </c>
      <c r="B22" s="375" t="s">
        <v>6</v>
      </c>
      <c r="C22" s="375" t="s">
        <v>7</v>
      </c>
      <c r="D22" s="375" t="s">
        <v>8</v>
      </c>
      <c r="E22" s="375" t="s">
        <v>9</v>
      </c>
      <c r="F22" s="376" t="s">
        <v>10</v>
      </c>
      <c r="G22" s="324"/>
      <c r="H22" s="324"/>
      <c r="I22" s="324"/>
    </row>
    <row r="23" spans="1:9" x14ac:dyDescent="0.25">
      <c r="A23" s="1087"/>
      <c r="B23" s="75">
        <v>610</v>
      </c>
      <c r="C23" s="74"/>
      <c r="D23" s="75" t="s">
        <v>54</v>
      </c>
      <c r="E23" s="115">
        <v>464940</v>
      </c>
      <c r="F23" s="377">
        <v>168088</v>
      </c>
      <c r="G23" s="324"/>
      <c r="H23" s="324"/>
      <c r="I23" s="324"/>
    </row>
    <row r="24" spans="1:9" x14ac:dyDescent="0.25">
      <c r="A24" s="1087"/>
      <c r="B24" s="75">
        <v>620</v>
      </c>
      <c r="C24" s="74"/>
      <c r="D24" s="75" t="s">
        <v>57</v>
      </c>
      <c r="E24" s="115">
        <v>171495</v>
      </c>
      <c r="F24" s="377">
        <v>61578</v>
      </c>
      <c r="G24" s="324"/>
      <c r="H24" s="383"/>
      <c r="I24" s="324"/>
    </row>
    <row r="25" spans="1:9" x14ac:dyDescent="0.25">
      <c r="A25" s="1087"/>
      <c r="B25" s="157">
        <v>630</v>
      </c>
      <c r="C25" s="157"/>
      <c r="D25" s="157" t="s">
        <v>55</v>
      </c>
      <c r="E25" s="160">
        <v>85840</v>
      </c>
      <c r="F25" s="378">
        <v>63115</v>
      </c>
      <c r="G25" s="14"/>
      <c r="H25" s="325"/>
      <c r="I25" s="325"/>
    </row>
    <row r="26" spans="1:9" ht="13.8" thickBot="1" x14ac:dyDescent="0.3">
      <c r="A26" s="1088"/>
      <c r="B26" s="241">
        <v>640</v>
      </c>
      <c r="C26" s="241"/>
      <c r="D26" s="241" t="s">
        <v>66</v>
      </c>
      <c r="E26" s="242">
        <v>1000</v>
      </c>
      <c r="F26" s="378">
        <v>3074</v>
      </c>
      <c r="G26" s="326"/>
      <c r="H26" s="327"/>
      <c r="I26" s="327"/>
    </row>
    <row r="27" spans="1:9" ht="13.8" thickBot="1" x14ac:dyDescent="0.3">
      <c r="A27" s="17" t="s">
        <v>11</v>
      </c>
      <c r="B27" s="18"/>
      <c r="C27" s="18"/>
      <c r="D27" s="18"/>
      <c r="E27" s="52">
        <f>SUM(E23:E26)</f>
        <v>723275</v>
      </c>
      <c r="F27" s="53">
        <f>SUM(F23:F26)</f>
        <v>295855</v>
      </c>
      <c r="G27" s="326"/>
      <c r="H27" s="327"/>
      <c r="I27" s="327"/>
    </row>
    <row r="28" spans="1:9" ht="13.8" thickBot="1" x14ac:dyDescent="0.3">
      <c r="A28" s="17" t="s">
        <v>12</v>
      </c>
      <c r="B28" s="229"/>
      <c r="C28" s="18"/>
      <c r="D28" s="18"/>
      <c r="E28" s="52">
        <v>0</v>
      </c>
      <c r="F28" s="53">
        <v>0</v>
      </c>
      <c r="G28" s="14"/>
      <c r="H28" s="328"/>
      <c r="I28" s="328"/>
    </row>
    <row r="29" spans="1:9" ht="13.8" thickBot="1" x14ac:dyDescent="0.3">
      <c r="A29" s="20" t="s">
        <v>13</v>
      </c>
      <c r="B29" s="18"/>
      <c r="C29" s="18"/>
      <c r="D29" s="18"/>
      <c r="E29" s="50">
        <f>E28+E27</f>
        <v>723275</v>
      </c>
      <c r="F29" s="51">
        <f>F28+F27</f>
        <v>295855</v>
      </c>
      <c r="G29" s="14"/>
      <c r="H29" s="328"/>
      <c r="I29" s="328"/>
    </row>
    <row r="30" spans="1:9" x14ac:dyDescent="0.25">
      <c r="A30" s="1089" t="s">
        <v>243</v>
      </c>
      <c r="B30" s="1073" t="s">
        <v>6</v>
      </c>
      <c r="C30" s="1074"/>
      <c r="D30" s="15" t="s">
        <v>244</v>
      </c>
      <c r="E30" s="15" t="s">
        <v>9</v>
      </c>
      <c r="F30" s="379" t="s">
        <v>10</v>
      </c>
      <c r="G30" s="14"/>
      <c r="H30" s="328"/>
      <c r="I30" s="328"/>
    </row>
    <row r="31" spans="1:9" x14ac:dyDescent="0.25">
      <c r="A31" s="1090"/>
      <c r="B31" s="1075"/>
      <c r="C31" s="1076"/>
      <c r="D31" s="75"/>
      <c r="E31" s="115"/>
      <c r="F31" s="377"/>
      <c r="G31" s="14"/>
      <c r="H31" s="328"/>
      <c r="I31" s="328"/>
    </row>
    <row r="32" spans="1:9" x14ac:dyDescent="0.25">
      <c r="A32" s="1090"/>
      <c r="B32" s="1092">
        <v>212</v>
      </c>
      <c r="C32" s="1093"/>
      <c r="D32" s="157" t="s">
        <v>727</v>
      </c>
      <c r="E32" s="160">
        <v>1145</v>
      </c>
      <c r="F32" s="380">
        <v>936</v>
      </c>
      <c r="G32" s="14"/>
      <c r="H32" s="328"/>
      <c r="I32" s="328"/>
    </row>
    <row r="33" spans="1:9" x14ac:dyDescent="0.25">
      <c r="A33" s="1090"/>
      <c r="B33" s="1094">
        <v>292</v>
      </c>
      <c r="C33" s="1094"/>
      <c r="D33" s="238" t="s">
        <v>800</v>
      </c>
      <c r="E33" s="239">
        <v>0</v>
      </c>
      <c r="F33" s="381">
        <v>66</v>
      </c>
      <c r="G33" s="14"/>
      <c r="H33" s="328"/>
      <c r="I33" s="328"/>
    </row>
    <row r="34" spans="1:9" ht="13.8" thickBot="1" x14ac:dyDescent="0.3">
      <c r="A34" s="1091"/>
      <c r="B34" s="1095">
        <v>311</v>
      </c>
      <c r="C34" s="1096"/>
      <c r="D34" s="371" t="s">
        <v>1018</v>
      </c>
      <c r="E34" s="372">
        <v>0</v>
      </c>
      <c r="F34" s="382">
        <v>213</v>
      </c>
      <c r="G34" s="14"/>
      <c r="H34" s="328"/>
      <c r="I34" s="328"/>
    </row>
    <row r="35" spans="1:9" ht="13.8" thickBot="1" x14ac:dyDescent="0.3">
      <c r="A35" s="17" t="s">
        <v>245</v>
      </c>
      <c r="B35" s="18"/>
      <c r="C35" s="18"/>
      <c r="D35" s="18"/>
      <c r="E35" s="52">
        <f>SUM(E30:E34)</f>
        <v>1145</v>
      </c>
      <c r="F35" s="53">
        <f>SUM(F30:F34)</f>
        <v>1215</v>
      </c>
      <c r="G35" s="14"/>
      <c r="H35" s="328"/>
      <c r="I35" s="328"/>
    </row>
    <row r="36" spans="1:9" ht="15.6" x14ac:dyDescent="0.3">
      <c r="A36" s="8" t="s">
        <v>14</v>
      </c>
      <c r="B36" s="257"/>
      <c r="C36" s="9"/>
      <c r="D36" s="9"/>
      <c r="E36" s="9"/>
      <c r="F36" s="9"/>
      <c r="G36" s="40"/>
      <c r="H36" s="40"/>
      <c r="I36" s="40"/>
    </row>
    <row r="37" spans="1:9" ht="9" customHeight="1" x14ac:dyDescent="0.25">
      <c r="A37" s="1"/>
      <c r="B37" s="40"/>
    </row>
    <row r="38" spans="1:9" ht="22.5" customHeight="1" x14ac:dyDescent="0.25">
      <c r="A38" s="340" t="s">
        <v>22</v>
      </c>
      <c r="B38" s="1031" t="s">
        <v>15</v>
      </c>
      <c r="C38" s="1031"/>
      <c r="D38" s="1031"/>
      <c r="E38" s="156" t="s">
        <v>936</v>
      </c>
      <c r="F38" s="156" t="s">
        <v>1001</v>
      </c>
      <c r="G38" s="324"/>
      <c r="H38" s="324"/>
      <c r="I38" s="329"/>
    </row>
    <row r="39" spans="1:9" ht="25.5" customHeight="1" x14ac:dyDescent="0.25">
      <c r="A39" s="732" t="s">
        <v>381</v>
      </c>
      <c r="B39" s="740" t="s">
        <v>382</v>
      </c>
      <c r="C39" s="741"/>
      <c r="D39" s="742"/>
      <c r="E39" s="236" t="s">
        <v>599</v>
      </c>
      <c r="F39" s="55">
        <v>100</v>
      </c>
      <c r="G39" s="197"/>
      <c r="H39" s="332"/>
      <c r="I39" s="197"/>
    </row>
    <row r="40" spans="1:9" ht="12.75" customHeight="1" x14ac:dyDescent="0.25">
      <c r="A40" s="732"/>
      <c r="B40" s="1083" t="s">
        <v>812</v>
      </c>
      <c r="C40" s="1084"/>
      <c r="D40" s="1085"/>
      <c r="E40" s="54">
        <v>95</v>
      </c>
      <c r="F40" s="655">
        <v>100</v>
      </c>
      <c r="G40" s="197"/>
      <c r="H40" s="332"/>
      <c r="I40" s="197"/>
    </row>
    <row r="41" spans="1:9" ht="14.25" customHeight="1" x14ac:dyDescent="0.25">
      <c r="A41" s="732"/>
      <c r="B41" s="1083" t="s">
        <v>813</v>
      </c>
      <c r="C41" s="1084"/>
      <c r="D41" s="1085"/>
      <c r="E41" s="54">
        <v>85</v>
      </c>
      <c r="F41" s="655">
        <v>72.22</v>
      </c>
      <c r="G41" s="197"/>
      <c r="H41" s="332"/>
      <c r="I41" s="197"/>
    </row>
    <row r="42" spans="1:9" ht="29.25" customHeight="1" x14ac:dyDescent="0.25">
      <c r="A42" s="732"/>
      <c r="B42" s="740" t="s">
        <v>383</v>
      </c>
      <c r="C42" s="741"/>
      <c r="D42" s="742"/>
      <c r="E42" s="54">
        <v>100</v>
      </c>
      <c r="F42" s="655">
        <v>100</v>
      </c>
      <c r="G42" s="197"/>
      <c r="H42" s="332"/>
      <c r="I42" s="197"/>
    </row>
    <row r="43" spans="1:9" ht="24" customHeight="1" x14ac:dyDescent="0.25">
      <c r="A43" s="732"/>
      <c r="B43" s="740" t="s">
        <v>384</v>
      </c>
      <c r="C43" s="741"/>
      <c r="D43" s="742"/>
      <c r="E43" s="55" t="s">
        <v>1019</v>
      </c>
      <c r="F43" s="55">
        <v>91.53</v>
      </c>
      <c r="G43" s="197"/>
      <c r="H43" s="332"/>
      <c r="I43" s="197"/>
    </row>
    <row r="44" spans="1:9" ht="22.5" customHeight="1" x14ac:dyDescent="0.25">
      <c r="A44" s="732"/>
      <c r="B44" s="740" t="s">
        <v>814</v>
      </c>
      <c r="C44" s="741"/>
      <c r="D44" s="742"/>
      <c r="E44" s="54">
        <v>0</v>
      </c>
      <c r="F44" s="655">
        <v>0</v>
      </c>
      <c r="G44" s="197"/>
      <c r="H44" s="332"/>
      <c r="I44" s="197"/>
    </row>
    <row r="45" spans="1:9" ht="31.5" customHeight="1" x14ac:dyDescent="0.25">
      <c r="A45" s="732"/>
      <c r="B45" s="740" t="s">
        <v>815</v>
      </c>
      <c r="C45" s="741"/>
      <c r="D45" s="742"/>
      <c r="E45" s="193" t="s">
        <v>753</v>
      </c>
      <c r="F45" s="55" t="s">
        <v>1020</v>
      </c>
      <c r="G45" s="197"/>
      <c r="H45" s="332"/>
      <c r="I45" s="197"/>
    </row>
    <row r="46" spans="1:9" x14ac:dyDescent="0.25">
      <c r="A46" s="4" t="s">
        <v>16</v>
      </c>
      <c r="E46" s="4"/>
      <c r="G46" s="337" t="s">
        <v>272</v>
      </c>
      <c r="H46" s="337"/>
      <c r="I46" s="14"/>
    </row>
    <row r="47" spans="1:9" ht="144" customHeight="1" x14ac:dyDescent="0.25">
      <c r="A47" s="374" t="s">
        <v>17</v>
      </c>
      <c r="B47" s="1082" t="s">
        <v>1021</v>
      </c>
      <c r="C47" s="1082"/>
      <c r="D47" s="1082"/>
      <c r="E47" s="1082"/>
      <c r="F47" s="1082"/>
      <c r="G47" s="338"/>
      <c r="H47" s="338"/>
      <c r="I47" s="338"/>
    </row>
    <row r="48" spans="1:9" ht="16.5" customHeight="1" x14ac:dyDescent="0.25"/>
    <row r="49" spans="1:9" ht="67.5" customHeight="1" x14ac:dyDescent="0.25">
      <c r="A49" s="28" t="s">
        <v>253</v>
      </c>
      <c r="B49" s="1082" t="s">
        <v>823</v>
      </c>
      <c r="C49" s="1082"/>
      <c r="D49" s="1082"/>
      <c r="E49" s="1082"/>
      <c r="F49" s="1082"/>
      <c r="G49" s="338"/>
      <c r="H49" s="338"/>
      <c r="I49" s="338"/>
    </row>
  </sheetData>
  <mergeCells count="31">
    <mergeCell ref="C10:G10"/>
    <mergeCell ref="D3:F3"/>
    <mergeCell ref="D4:F4"/>
    <mergeCell ref="D5:F5"/>
    <mergeCell ref="D6:F6"/>
    <mergeCell ref="C8:F8"/>
    <mergeCell ref="C9:F9"/>
    <mergeCell ref="C12:D12"/>
    <mergeCell ref="C13:D13"/>
    <mergeCell ref="C14:D14"/>
    <mergeCell ref="C15:D15"/>
    <mergeCell ref="C17:F17"/>
    <mergeCell ref="C18:F18"/>
    <mergeCell ref="A22:A26"/>
    <mergeCell ref="A30:A34"/>
    <mergeCell ref="B30:C30"/>
    <mergeCell ref="B31:C31"/>
    <mergeCell ref="B32:C32"/>
    <mergeCell ref="B33:C33"/>
    <mergeCell ref="B34:C34"/>
    <mergeCell ref="B45:D45"/>
    <mergeCell ref="B47:F47"/>
    <mergeCell ref="B49:F49"/>
    <mergeCell ref="A39:A45"/>
    <mergeCell ref="B38:D38"/>
    <mergeCell ref="B39:D39"/>
    <mergeCell ref="B40:D40"/>
    <mergeCell ref="B41:D41"/>
    <mergeCell ref="B43:D43"/>
    <mergeCell ref="B44:D44"/>
    <mergeCell ref="B42:D42"/>
  </mergeCells>
  <pageMargins left="0.7" right="0.7" top="0.75" bottom="0.75" header="0.3" footer="0.3"/>
  <pageSetup paperSize="9" scale="73" fitToHeight="0"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92D050"/>
    <pageSetUpPr fitToPage="1"/>
  </sheetPr>
  <dimension ref="A1:I51"/>
  <sheetViews>
    <sheetView topLeftCell="B1" workbookViewId="0">
      <selection activeCell="B49" sqref="B49:F50"/>
    </sheetView>
  </sheetViews>
  <sheetFormatPr defaultRowHeight="13.2" x14ac:dyDescent="0.25"/>
  <cols>
    <col min="1" max="1" width="25.5546875" customWidth="1"/>
    <col min="2" max="2" width="7.44140625" customWidth="1"/>
    <col min="4" max="4" width="15.88671875" customWidth="1"/>
    <col min="5" max="5" width="19.5546875" customWidth="1"/>
    <col min="6" max="6" width="25.88671875"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6.75" customHeight="1"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5" customHeight="1" thickBot="1" x14ac:dyDescent="0.3">
      <c r="A5" s="63" t="s">
        <v>617</v>
      </c>
      <c r="C5" s="599" t="s">
        <v>376</v>
      </c>
      <c r="D5" s="987" t="s">
        <v>377</v>
      </c>
      <c r="E5" s="988"/>
      <c r="F5" s="1052"/>
    </row>
    <row r="6" spans="1:9" ht="13.5" customHeight="1" thickBot="1" x14ac:dyDescent="0.3">
      <c r="A6" s="10" t="s">
        <v>27</v>
      </c>
      <c r="C6" s="595" t="s">
        <v>740</v>
      </c>
      <c r="D6" s="987" t="s">
        <v>386</v>
      </c>
      <c r="E6" s="988"/>
      <c r="F6" s="1052"/>
    </row>
    <row r="7" spans="1:9" ht="9.75" customHeight="1" thickBot="1" x14ac:dyDescent="0.3">
      <c r="A7" s="3"/>
    </row>
    <row r="8" spans="1:9" ht="13.8" thickBot="1" x14ac:dyDescent="0.3">
      <c r="A8" s="258" t="s">
        <v>21</v>
      </c>
      <c r="C8" s="716" t="s">
        <v>386</v>
      </c>
      <c r="D8" s="717"/>
      <c r="E8" s="717"/>
      <c r="F8" s="718"/>
      <c r="G8" s="370"/>
    </row>
    <row r="9" spans="1:9" ht="23.25" customHeight="1" thickBot="1" x14ac:dyDescent="0.3">
      <c r="A9" s="255" t="s">
        <v>25</v>
      </c>
      <c r="C9" s="1053" t="s">
        <v>349</v>
      </c>
      <c r="D9" s="1054"/>
      <c r="E9" s="1054"/>
      <c r="F9" s="1055"/>
    </row>
    <row r="10" spans="1:9" ht="13.8" thickBot="1" x14ac:dyDescent="0.3">
      <c r="A10" s="255" t="s">
        <v>26</v>
      </c>
      <c r="C10" s="716" t="s">
        <v>387</v>
      </c>
      <c r="D10" s="717"/>
      <c r="E10" s="717"/>
      <c r="F10" s="718"/>
    </row>
    <row r="11" spans="1:9" ht="8.25" customHeight="1" thickBot="1" x14ac:dyDescent="0.3">
      <c r="A11" s="259"/>
    </row>
    <row r="12" spans="1:9" ht="13.8" thickBot="1" x14ac:dyDescent="0.3">
      <c r="A12" s="259"/>
      <c r="C12" s="719" t="s">
        <v>343</v>
      </c>
      <c r="D12" s="945"/>
    </row>
    <row r="13" spans="1:9" ht="15" customHeight="1" thickBot="1" x14ac:dyDescent="0.3">
      <c r="A13" s="260" t="s">
        <v>2</v>
      </c>
      <c r="C13" s="1115">
        <v>819.2</v>
      </c>
      <c r="D13" s="1116"/>
    </row>
    <row r="14" spans="1:9" ht="15.75" customHeight="1" thickBot="1" x14ac:dyDescent="0.3">
      <c r="A14" s="258" t="s">
        <v>271</v>
      </c>
      <c r="C14" s="1115">
        <v>827.12</v>
      </c>
      <c r="D14" s="1117"/>
    </row>
    <row r="15" spans="1:9" ht="13.8" thickBot="1" x14ac:dyDescent="0.3">
      <c r="A15" s="255" t="s">
        <v>1</v>
      </c>
      <c r="C15" s="1118">
        <v>407.57</v>
      </c>
      <c r="D15" s="1119"/>
    </row>
    <row r="16" spans="1:9" ht="4.5" customHeight="1" thickBot="1" x14ac:dyDescent="0.3">
      <c r="A16" s="261"/>
    </row>
    <row r="17" spans="1:9" ht="13.8" thickBot="1" x14ac:dyDescent="0.3">
      <c r="A17" s="258" t="s">
        <v>18</v>
      </c>
      <c r="C17" s="716" t="s">
        <v>1054</v>
      </c>
      <c r="D17" s="717"/>
      <c r="E17" s="717"/>
      <c r="F17" s="718"/>
    </row>
    <row r="18" spans="1:9" ht="13.8" thickBot="1" x14ac:dyDescent="0.3">
      <c r="A18" s="255" t="s">
        <v>19</v>
      </c>
      <c r="C18" s="716" t="s">
        <v>1055</v>
      </c>
      <c r="D18" s="717"/>
      <c r="E18" s="717"/>
      <c r="F18" s="718"/>
    </row>
    <row r="19" spans="1:9" ht="6" customHeight="1" x14ac:dyDescent="0.25"/>
    <row r="20" spans="1:9" ht="15.6" x14ac:dyDescent="0.3">
      <c r="A20" s="8" t="s">
        <v>5</v>
      </c>
      <c r="B20" s="8"/>
      <c r="C20" s="9"/>
      <c r="D20" s="9"/>
      <c r="E20" s="9"/>
      <c r="F20" s="9"/>
      <c r="G20" s="40"/>
      <c r="H20" s="40"/>
      <c r="I20" s="40"/>
    </row>
    <row r="21" spans="1:9" ht="7.5" customHeight="1" thickBot="1" x14ac:dyDescent="0.35">
      <c r="A21" s="2"/>
    </row>
    <row r="22" spans="1:9" x14ac:dyDescent="0.25">
      <c r="A22" s="556" t="s">
        <v>23</v>
      </c>
      <c r="B22" s="375" t="s">
        <v>6</v>
      </c>
      <c r="C22" s="375" t="s">
        <v>7</v>
      </c>
      <c r="D22" s="375" t="s">
        <v>8</v>
      </c>
      <c r="E22" s="375" t="s">
        <v>9</v>
      </c>
      <c r="F22" s="376" t="s">
        <v>10</v>
      </c>
      <c r="G22" s="324"/>
      <c r="H22" s="324"/>
      <c r="I22" s="324"/>
    </row>
    <row r="23" spans="1:9" x14ac:dyDescent="0.25">
      <c r="A23" s="572"/>
      <c r="B23" s="570">
        <v>610</v>
      </c>
      <c r="C23" s="74"/>
      <c r="D23" s="75" t="s">
        <v>54</v>
      </c>
      <c r="E23" s="629">
        <v>512200</v>
      </c>
      <c r="F23" s="348">
        <v>243734.21</v>
      </c>
      <c r="G23" s="324"/>
      <c r="H23" s="324"/>
      <c r="I23" s="324"/>
    </row>
    <row r="24" spans="1:9" x14ac:dyDescent="0.25">
      <c r="A24" s="560"/>
      <c r="B24" s="570">
        <v>620</v>
      </c>
      <c r="C24" s="74"/>
      <c r="D24" s="75" t="s">
        <v>57</v>
      </c>
      <c r="E24" s="47">
        <v>181300</v>
      </c>
      <c r="F24" s="348">
        <v>87045.72</v>
      </c>
      <c r="G24" s="324"/>
      <c r="H24" s="324"/>
      <c r="I24" s="324"/>
    </row>
    <row r="25" spans="1:9" x14ac:dyDescent="0.25">
      <c r="A25" s="560"/>
      <c r="B25" s="571">
        <v>630</v>
      </c>
      <c r="C25" s="157"/>
      <c r="D25" s="157" t="s">
        <v>55</v>
      </c>
      <c r="E25" s="47">
        <v>132818.82999999999</v>
      </c>
      <c r="F25" s="348">
        <v>73540.460000000006</v>
      </c>
      <c r="G25" s="14"/>
      <c r="H25" s="325"/>
      <c r="I25" s="325"/>
    </row>
    <row r="26" spans="1:9" x14ac:dyDescent="0.25">
      <c r="A26" s="573"/>
      <c r="B26" s="238">
        <v>640</v>
      </c>
      <c r="C26" s="238"/>
      <c r="D26" s="238" t="s">
        <v>66</v>
      </c>
      <c r="E26" s="47">
        <v>800</v>
      </c>
      <c r="F26" s="348">
        <v>3252.91</v>
      </c>
      <c r="G26" s="326"/>
      <c r="H26" s="327"/>
      <c r="I26" s="327"/>
    </row>
    <row r="27" spans="1:9" ht="13.8" thickBot="1" x14ac:dyDescent="0.3">
      <c r="A27" s="27" t="s">
        <v>11</v>
      </c>
      <c r="B27" s="25"/>
      <c r="C27" s="25"/>
      <c r="D27" s="25"/>
      <c r="E27" s="323">
        <f>SUM(E23:E26)</f>
        <v>827118.83</v>
      </c>
      <c r="F27" s="321">
        <f>SUM(F23:F26)</f>
        <v>407573.3</v>
      </c>
      <c r="G27" s="326"/>
      <c r="H27" s="327"/>
      <c r="I27" s="327"/>
    </row>
    <row r="28" spans="1:9" ht="13.8" thickBot="1" x14ac:dyDescent="0.3">
      <c r="A28" s="17" t="s">
        <v>12</v>
      </c>
      <c r="B28" s="229"/>
      <c r="C28" s="18"/>
      <c r="D28" s="18"/>
      <c r="E28" s="52">
        <v>0</v>
      </c>
      <c r="F28" s="53">
        <v>0</v>
      </c>
      <c r="G28" s="14"/>
      <c r="H28" s="328"/>
      <c r="I28" s="328"/>
    </row>
    <row r="29" spans="1:9" ht="13.8" thickBot="1" x14ac:dyDescent="0.3">
      <c r="A29" s="20" t="s">
        <v>13</v>
      </c>
      <c r="B29" s="18"/>
      <c r="C29" s="18"/>
      <c r="D29" s="18"/>
      <c r="E29" s="50">
        <f>E28+E27</f>
        <v>827118.83</v>
      </c>
      <c r="F29" s="51">
        <f>F28+F27</f>
        <v>407573.3</v>
      </c>
      <c r="G29" s="14"/>
      <c r="H29" s="328"/>
      <c r="I29" s="328"/>
    </row>
    <row r="30" spans="1:9" x14ac:dyDescent="0.25">
      <c r="A30" s="556" t="s">
        <v>243</v>
      </c>
      <c r="B30" s="1073" t="s">
        <v>6</v>
      </c>
      <c r="C30" s="1074"/>
      <c r="D30" s="15" t="s">
        <v>244</v>
      </c>
      <c r="E30" s="15" t="s">
        <v>9</v>
      </c>
      <c r="F30" s="379" t="s">
        <v>10</v>
      </c>
      <c r="G30" s="14"/>
      <c r="H30" s="328"/>
      <c r="I30" s="328"/>
    </row>
    <row r="31" spans="1:9" x14ac:dyDescent="0.25">
      <c r="A31" s="560"/>
      <c r="B31" s="1075">
        <v>212</v>
      </c>
      <c r="C31" s="1076"/>
      <c r="D31" s="75" t="s">
        <v>350</v>
      </c>
      <c r="E31" s="160">
        <v>2558</v>
      </c>
      <c r="F31" s="377">
        <v>1383.6</v>
      </c>
      <c r="G31" s="14"/>
      <c r="H31" s="328"/>
      <c r="I31" s="328"/>
    </row>
    <row r="32" spans="1:9" x14ac:dyDescent="0.25">
      <c r="A32" s="560"/>
      <c r="B32" s="649"/>
      <c r="C32" s="650">
        <v>223</v>
      </c>
      <c r="D32" s="84" t="s">
        <v>883</v>
      </c>
      <c r="E32" s="239">
        <v>0</v>
      </c>
      <c r="F32" s="651">
        <v>0</v>
      </c>
      <c r="G32" s="14"/>
      <c r="H32" s="328"/>
      <c r="I32" s="328"/>
    </row>
    <row r="33" spans="1:9" ht="13.8" thickBot="1" x14ac:dyDescent="0.3">
      <c r="A33" s="561"/>
      <c r="B33" s="1095">
        <v>292</v>
      </c>
      <c r="C33" s="1096"/>
      <c r="D33" s="371" t="s">
        <v>1056</v>
      </c>
      <c r="E33" s="372">
        <v>0</v>
      </c>
      <c r="F33" s="382">
        <v>559.92999999999995</v>
      </c>
      <c r="G33" s="14"/>
      <c r="H33" s="328"/>
      <c r="I33" s="328"/>
    </row>
    <row r="34" spans="1:9" ht="13.8" thickBot="1" x14ac:dyDescent="0.3">
      <c r="A34" s="17" t="s">
        <v>245</v>
      </c>
      <c r="B34" s="18"/>
      <c r="C34" s="18"/>
      <c r="D34" s="18"/>
      <c r="E34" s="52">
        <f>SUM(E30:E33)</f>
        <v>2558</v>
      </c>
      <c r="F34" s="53">
        <f>SUM(F30:F33)</f>
        <v>1943.5299999999997</v>
      </c>
      <c r="G34" s="14"/>
      <c r="H34" s="328"/>
      <c r="I34" s="328"/>
    </row>
    <row r="35" spans="1:9" ht="15.6" x14ac:dyDescent="0.3">
      <c r="A35" s="8" t="s">
        <v>14</v>
      </c>
      <c r="B35" s="257"/>
      <c r="C35" s="9"/>
      <c r="D35" s="9"/>
      <c r="E35" s="9"/>
      <c r="F35" s="9"/>
      <c r="G35" s="40"/>
      <c r="H35" s="40"/>
      <c r="I35" s="40"/>
    </row>
    <row r="36" spans="1:9" ht="9" customHeight="1" x14ac:dyDescent="0.25">
      <c r="A36" s="1"/>
      <c r="B36" s="40"/>
    </row>
    <row r="37" spans="1:9" ht="22.5" customHeight="1" x14ac:dyDescent="0.25">
      <c r="A37" s="340" t="s">
        <v>22</v>
      </c>
      <c r="B37" s="1038" t="s">
        <v>15</v>
      </c>
      <c r="C37" s="1114"/>
      <c r="D37" s="1039"/>
      <c r="E37" s="156" t="s">
        <v>936</v>
      </c>
      <c r="F37" s="156" t="s">
        <v>1001</v>
      </c>
      <c r="G37" s="324"/>
      <c r="H37" s="324"/>
      <c r="I37" s="329"/>
    </row>
    <row r="38" spans="1:9" ht="25.5" customHeight="1" x14ac:dyDescent="0.25">
      <c r="A38" s="843" t="s">
        <v>381</v>
      </c>
      <c r="B38" s="939" t="s">
        <v>382</v>
      </c>
      <c r="C38" s="940"/>
      <c r="D38" s="941"/>
      <c r="E38" s="236" t="s">
        <v>385</v>
      </c>
      <c r="F38" s="55">
        <v>100</v>
      </c>
      <c r="G38" s="197"/>
      <c r="H38" s="332"/>
      <c r="I38" s="197"/>
    </row>
    <row r="39" spans="1:9" ht="12.75" customHeight="1" x14ac:dyDescent="0.25">
      <c r="A39" s="844"/>
      <c r="B39" s="1105" t="s">
        <v>743</v>
      </c>
      <c r="C39" s="1106"/>
      <c r="D39" s="1107"/>
      <c r="E39" s="38">
        <v>100</v>
      </c>
      <c r="F39" s="55">
        <v>90.5</v>
      </c>
      <c r="G39" s="197"/>
      <c r="H39" s="332"/>
      <c r="I39" s="197"/>
    </row>
    <row r="40" spans="1:9" ht="14.25" customHeight="1" x14ac:dyDescent="0.25">
      <c r="A40" s="844"/>
      <c r="B40" s="1105" t="s">
        <v>744</v>
      </c>
      <c r="C40" s="1106"/>
      <c r="D40" s="1107"/>
      <c r="E40" s="38">
        <v>96</v>
      </c>
      <c r="F40" s="55">
        <v>81.5</v>
      </c>
      <c r="G40" s="197"/>
      <c r="H40" s="332"/>
      <c r="I40" s="197"/>
    </row>
    <row r="41" spans="1:9" ht="24" customHeight="1" x14ac:dyDescent="0.25">
      <c r="A41" s="844"/>
      <c r="B41" s="1108" t="s">
        <v>383</v>
      </c>
      <c r="C41" s="1109"/>
      <c r="D41" s="1110"/>
      <c r="E41" s="38">
        <v>100</v>
      </c>
      <c r="F41" s="55">
        <v>100</v>
      </c>
      <c r="G41" s="197"/>
      <c r="H41" s="332"/>
      <c r="I41" s="197"/>
    </row>
    <row r="42" spans="1:9" ht="18.75" customHeight="1" x14ac:dyDescent="0.25">
      <c r="A42" s="844"/>
      <c r="B42" s="1105" t="s">
        <v>384</v>
      </c>
      <c r="C42" s="1106"/>
      <c r="D42" s="1107"/>
      <c r="E42" s="38">
        <v>98</v>
      </c>
      <c r="F42" s="55">
        <v>99.71</v>
      </c>
      <c r="G42" s="197"/>
      <c r="H42" s="332"/>
      <c r="I42" s="197"/>
    </row>
    <row r="43" spans="1:9" ht="19.5" customHeight="1" x14ac:dyDescent="0.25">
      <c r="A43" s="630" t="s">
        <v>642</v>
      </c>
      <c r="B43" s="740" t="s">
        <v>646</v>
      </c>
      <c r="C43" s="741"/>
      <c r="D43" s="742"/>
      <c r="E43" s="38">
        <v>35</v>
      </c>
      <c r="F43" s="55">
        <v>32</v>
      </c>
      <c r="G43" s="197"/>
      <c r="H43" s="332"/>
      <c r="I43" s="197"/>
    </row>
    <row r="44" spans="1:9" ht="23.25" customHeight="1" x14ac:dyDescent="0.25">
      <c r="A44" s="39" t="s">
        <v>643</v>
      </c>
      <c r="B44" s="1111" t="s">
        <v>746</v>
      </c>
      <c r="C44" s="1112"/>
      <c r="D44" s="1113"/>
      <c r="E44" s="38">
        <v>48</v>
      </c>
      <c r="F44" s="38">
        <v>39</v>
      </c>
      <c r="G44" s="197"/>
      <c r="H44" s="332"/>
      <c r="I44" s="197"/>
    </row>
    <row r="45" spans="1:9" ht="27" customHeight="1" x14ac:dyDescent="0.25">
      <c r="A45" s="39" t="s">
        <v>644</v>
      </c>
      <c r="B45" s="1111" t="s">
        <v>745</v>
      </c>
      <c r="C45" s="1112"/>
      <c r="D45" s="1113"/>
      <c r="E45" s="193" t="s">
        <v>747</v>
      </c>
      <c r="F45" s="236" t="s">
        <v>1057</v>
      </c>
      <c r="G45" s="197"/>
      <c r="H45" s="332"/>
      <c r="I45" s="197"/>
    </row>
    <row r="46" spans="1:9" ht="15.75" customHeight="1" x14ac:dyDescent="0.25">
      <c r="A46" s="386"/>
      <c r="B46" s="569"/>
      <c r="C46" s="569"/>
      <c r="D46" s="569"/>
      <c r="E46" s="198"/>
      <c r="F46" s="386"/>
      <c r="G46" s="197"/>
      <c r="H46" s="332"/>
      <c r="I46" s="197"/>
    </row>
    <row r="47" spans="1:9" ht="15.75" customHeight="1" x14ac:dyDescent="0.25">
      <c r="A47" s="386"/>
      <c r="B47" s="569"/>
      <c r="C47" s="569"/>
      <c r="D47" s="569"/>
      <c r="E47" s="198"/>
      <c r="F47" s="386"/>
      <c r="G47" s="197"/>
      <c r="H47" s="332"/>
      <c r="I47" s="197"/>
    </row>
    <row r="48" spans="1:9" x14ac:dyDescent="0.25">
      <c r="A48" s="4" t="s">
        <v>16</v>
      </c>
      <c r="E48" s="4"/>
      <c r="G48" s="337" t="s">
        <v>272</v>
      </c>
      <c r="H48" s="337"/>
      <c r="I48" s="14"/>
    </row>
    <row r="49" spans="1:9" ht="181.2" customHeight="1" x14ac:dyDescent="0.25">
      <c r="A49" s="1104" t="s">
        <v>17</v>
      </c>
      <c r="B49" s="1082" t="s">
        <v>1058</v>
      </c>
      <c r="C49" s="1082"/>
      <c r="D49" s="1082"/>
      <c r="E49" s="1082"/>
      <c r="F49" s="1082"/>
      <c r="G49" s="338"/>
      <c r="H49" s="338"/>
      <c r="I49" s="338"/>
    </row>
    <row r="50" spans="1:9" ht="199.2" customHeight="1" x14ac:dyDescent="0.25">
      <c r="A50" s="1104"/>
      <c r="B50" s="1082"/>
      <c r="C50" s="1082"/>
      <c r="D50" s="1082"/>
      <c r="E50" s="1082"/>
      <c r="F50" s="1082"/>
    </row>
    <row r="51" spans="1:9" ht="24" customHeight="1" x14ac:dyDescent="0.25">
      <c r="A51" s="28" t="s">
        <v>253</v>
      </c>
      <c r="B51" s="1082" t="s">
        <v>884</v>
      </c>
      <c r="C51" s="1082"/>
      <c r="D51" s="1082"/>
      <c r="E51" s="1082"/>
      <c r="F51" s="1082"/>
      <c r="G51" s="338"/>
      <c r="H51" s="338"/>
      <c r="I51" s="338"/>
    </row>
  </sheetData>
  <mergeCells count="29">
    <mergeCell ref="C17:F17"/>
    <mergeCell ref="D3:F3"/>
    <mergeCell ref="D4:F4"/>
    <mergeCell ref="D5:F5"/>
    <mergeCell ref="D6:F6"/>
    <mergeCell ref="C8:F8"/>
    <mergeCell ref="C9:F9"/>
    <mergeCell ref="C10:F10"/>
    <mergeCell ref="C12:D12"/>
    <mergeCell ref="C13:D13"/>
    <mergeCell ref="C14:D14"/>
    <mergeCell ref="C15:D15"/>
    <mergeCell ref="B37:D37"/>
    <mergeCell ref="C18:F18"/>
    <mergeCell ref="B30:C30"/>
    <mergeCell ref="B31:C31"/>
    <mergeCell ref="B33:C33"/>
    <mergeCell ref="B51:F51"/>
    <mergeCell ref="A38:A42"/>
    <mergeCell ref="B49:F50"/>
    <mergeCell ref="A49:A50"/>
    <mergeCell ref="B38:D38"/>
    <mergeCell ref="B39:D39"/>
    <mergeCell ref="B40:D40"/>
    <mergeCell ref="B41:D41"/>
    <mergeCell ref="B42:D42"/>
    <mergeCell ref="B44:D44"/>
    <mergeCell ref="B45:D45"/>
    <mergeCell ref="B43:D43"/>
  </mergeCells>
  <pageMargins left="0.7" right="0.7" top="0.75" bottom="0.75" header="0.3" footer="0.3"/>
  <pageSetup paperSize="9" scale="70" fitToHeight="0"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92D050"/>
    <pageSetUpPr fitToPage="1"/>
  </sheetPr>
  <dimension ref="A1:I59"/>
  <sheetViews>
    <sheetView topLeftCell="B51" workbookViewId="0">
      <selection activeCell="B57" sqref="B57"/>
    </sheetView>
  </sheetViews>
  <sheetFormatPr defaultRowHeight="13.2" x14ac:dyDescent="0.25"/>
  <cols>
    <col min="1" max="1" width="25.5546875" customWidth="1"/>
    <col min="2" max="2" width="7.44140625" customWidth="1"/>
    <col min="4" max="4" width="18.5546875" customWidth="1"/>
    <col min="5" max="5" width="16.88671875" customWidth="1"/>
    <col min="6" max="6" width="23.109375"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6.75" customHeight="1"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5" customHeight="1" thickBot="1" x14ac:dyDescent="0.3">
      <c r="A5" s="63" t="s">
        <v>617</v>
      </c>
      <c r="C5" s="599" t="s">
        <v>376</v>
      </c>
      <c r="D5" s="987" t="s">
        <v>377</v>
      </c>
      <c r="E5" s="988"/>
      <c r="F5" s="1052"/>
    </row>
    <row r="6" spans="1:9" ht="13.5" customHeight="1" thickBot="1" x14ac:dyDescent="0.3">
      <c r="A6" s="10" t="s">
        <v>27</v>
      </c>
      <c r="C6" s="595" t="s">
        <v>741</v>
      </c>
      <c r="D6" s="987" t="s">
        <v>379</v>
      </c>
      <c r="E6" s="988"/>
      <c r="F6" s="1052"/>
    </row>
    <row r="7" spans="1:9" ht="9.75" customHeight="1" thickBot="1" x14ac:dyDescent="0.3">
      <c r="A7" s="3"/>
    </row>
    <row r="8" spans="1:9" ht="26.25" customHeight="1" thickBot="1" x14ac:dyDescent="0.3">
      <c r="A8" s="258" t="s">
        <v>21</v>
      </c>
      <c r="C8" s="1143" t="s">
        <v>375</v>
      </c>
      <c r="D8" s="1144"/>
      <c r="E8" s="1144"/>
      <c r="F8" s="1145"/>
      <c r="G8" s="370"/>
    </row>
    <row r="9" spans="1:9" ht="23.25" customHeight="1" thickBot="1" x14ac:dyDescent="0.3">
      <c r="A9" s="255" t="s">
        <v>25</v>
      </c>
      <c r="C9" s="1053" t="s">
        <v>349</v>
      </c>
      <c r="D9" s="1054"/>
      <c r="E9" s="1054"/>
      <c r="F9" s="1055"/>
    </row>
    <row r="10" spans="1:9" ht="13.8" thickBot="1" x14ac:dyDescent="0.3">
      <c r="A10" s="255" t="s">
        <v>26</v>
      </c>
      <c r="C10" s="716" t="s">
        <v>380</v>
      </c>
      <c r="D10" s="717"/>
      <c r="E10" s="717"/>
      <c r="F10" s="718"/>
    </row>
    <row r="11" spans="1:9" ht="8.25" customHeight="1" thickBot="1" x14ac:dyDescent="0.3">
      <c r="A11" s="259"/>
    </row>
    <row r="12" spans="1:9" ht="13.8" thickBot="1" x14ac:dyDescent="0.3">
      <c r="A12" s="259"/>
      <c r="C12" s="719" t="s">
        <v>343</v>
      </c>
      <c r="D12" s="945"/>
    </row>
    <row r="13" spans="1:9" ht="15" customHeight="1" thickBot="1" x14ac:dyDescent="0.3">
      <c r="A13" s="260" t="s">
        <v>2</v>
      </c>
      <c r="C13" s="1120">
        <v>1587.5</v>
      </c>
      <c r="D13" s="1121"/>
    </row>
    <row r="14" spans="1:9" ht="15.75" customHeight="1" thickBot="1" x14ac:dyDescent="0.3">
      <c r="A14" s="258" t="s">
        <v>271</v>
      </c>
      <c r="C14" s="1120">
        <v>1669.239</v>
      </c>
      <c r="D14" s="1121"/>
    </row>
    <row r="15" spans="1:9" ht="13.8" thickBot="1" x14ac:dyDescent="0.3">
      <c r="A15" s="255" t="s">
        <v>1</v>
      </c>
      <c r="C15" s="1122">
        <v>651.851</v>
      </c>
      <c r="D15" s="1123"/>
    </row>
    <row r="16" spans="1:9" ht="13.8" thickBot="1" x14ac:dyDescent="0.3">
      <c r="A16" s="261"/>
    </row>
    <row r="17" spans="1:9" ht="13.8" thickBot="1" x14ac:dyDescent="0.3">
      <c r="A17" s="258" t="s">
        <v>18</v>
      </c>
      <c r="C17" s="716" t="s">
        <v>1069</v>
      </c>
      <c r="D17" s="717"/>
      <c r="E17" s="717"/>
      <c r="F17" s="718"/>
    </row>
    <row r="18" spans="1:9" ht="13.8" thickBot="1" x14ac:dyDescent="0.3">
      <c r="A18" s="255" t="s">
        <v>19</v>
      </c>
      <c r="C18" s="716" t="s">
        <v>1070</v>
      </c>
      <c r="D18" s="717"/>
      <c r="E18" s="717"/>
      <c r="F18" s="718"/>
    </row>
    <row r="20" spans="1:9" ht="15.6" x14ac:dyDescent="0.3">
      <c r="A20" s="8" t="s">
        <v>5</v>
      </c>
      <c r="B20" s="8"/>
      <c r="C20" s="9"/>
      <c r="D20" s="9"/>
      <c r="E20" s="9"/>
      <c r="F20" s="9"/>
      <c r="G20" s="40"/>
      <c r="H20" s="40"/>
      <c r="I20" s="40"/>
    </row>
    <row r="21" spans="1:9" ht="7.5" customHeight="1" thickBot="1" x14ac:dyDescent="0.35">
      <c r="A21" s="2"/>
    </row>
    <row r="22" spans="1:9" x14ac:dyDescent="0.25">
      <c r="A22" s="1086" t="s">
        <v>23</v>
      </c>
      <c r="B22" s="623" t="s">
        <v>6</v>
      </c>
      <c r="C22" s="345" t="s">
        <v>7</v>
      </c>
      <c r="D22" s="345" t="s">
        <v>8</v>
      </c>
      <c r="E22" s="345" t="s">
        <v>9</v>
      </c>
      <c r="F22" s="346" t="s">
        <v>10</v>
      </c>
      <c r="G22" s="324"/>
      <c r="H22" s="324"/>
      <c r="I22" s="324"/>
    </row>
    <row r="23" spans="1:9" x14ac:dyDescent="0.25">
      <c r="A23" s="1087"/>
      <c r="B23" s="442">
        <v>610</v>
      </c>
      <c r="C23" s="250"/>
      <c r="D23" s="238" t="s">
        <v>54</v>
      </c>
      <c r="E23" s="446">
        <v>1036141</v>
      </c>
      <c r="F23" s="627">
        <v>395568.12</v>
      </c>
      <c r="G23" s="324"/>
      <c r="H23" s="324"/>
      <c r="I23" s="324"/>
    </row>
    <row r="24" spans="1:9" x14ac:dyDescent="0.25">
      <c r="A24" s="1087"/>
      <c r="B24" s="442">
        <v>620</v>
      </c>
      <c r="C24" s="250"/>
      <c r="D24" s="238" t="s">
        <v>57</v>
      </c>
      <c r="E24" s="446">
        <v>383972.3</v>
      </c>
      <c r="F24" s="602">
        <v>143991.76999999999</v>
      </c>
      <c r="G24" s="324"/>
      <c r="H24" s="324"/>
      <c r="I24" s="324"/>
    </row>
    <row r="25" spans="1:9" x14ac:dyDescent="0.25">
      <c r="A25" s="1087"/>
      <c r="B25" s="157">
        <v>630</v>
      </c>
      <c r="C25" s="137"/>
      <c r="D25" s="137" t="s">
        <v>55</v>
      </c>
      <c r="E25" s="446">
        <v>240776.63</v>
      </c>
      <c r="F25" s="602">
        <v>107720.23</v>
      </c>
      <c r="G25" s="14"/>
      <c r="H25" s="325"/>
      <c r="I25" s="325"/>
    </row>
    <row r="26" spans="1:9" ht="13.8" thickBot="1" x14ac:dyDescent="0.3">
      <c r="A26" s="1087"/>
      <c r="B26" s="241">
        <v>640</v>
      </c>
      <c r="C26" s="241"/>
      <c r="D26" s="241" t="s">
        <v>66</v>
      </c>
      <c r="E26" s="448">
        <v>8350</v>
      </c>
      <c r="F26" s="624">
        <v>4571.87</v>
      </c>
      <c r="G26" s="326"/>
      <c r="H26" s="327"/>
      <c r="I26" s="327"/>
    </row>
    <row r="27" spans="1:9" ht="13.8" thickBot="1" x14ac:dyDescent="0.3">
      <c r="A27" s="17" t="s">
        <v>11</v>
      </c>
      <c r="B27" s="18"/>
      <c r="C27" s="18"/>
      <c r="D27" s="18"/>
      <c r="E27" s="452">
        <f>SUM(E23:E26)</f>
        <v>1669239.9300000002</v>
      </c>
      <c r="F27" s="453">
        <f>SUM(F23:F26)</f>
        <v>651851.99</v>
      </c>
      <c r="G27" s="326"/>
      <c r="H27" s="327"/>
      <c r="I27" s="327"/>
    </row>
    <row r="28" spans="1:9" ht="13.8" thickBot="1" x14ac:dyDescent="0.3">
      <c r="A28" s="625"/>
      <c r="B28" s="449"/>
      <c r="C28" s="450"/>
      <c r="D28" s="450"/>
      <c r="E28" s="451"/>
      <c r="F28" s="626"/>
      <c r="G28" s="14"/>
      <c r="H28" s="328"/>
      <c r="I28" s="328"/>
    </row>
    <row r="29" spans="1:9" ht="13.8" thickBot="1" x14ac:dyDescent="0.3">
      <c r="A29" s="17" t="s">
        <v>12</v>
      </c>
      <c r="B29" s="229"/>
      <c r="C29" s="18"/>
      <c r="D29" s="18"/>
      <c r="E29" s="52">
        <v>0</v>
      </c>
      <c r="F29" s="53">
        <f>F28</f>
        <v>0</v>
      </c>
      <c r="G29" s="14"/>
      <c r="H29" s="328"/>
      <c r="I29" s="328"/>
    </row>
    <row r="30" spans="1:9" ht="13.8" thickBot="1" x14ac:dyDescent="0.3">
      <c r="A30" s="20" t="s">
        <v>13</v>
      </c>
      <c r="B30" s="18"/>
      <c r="C30" s="18"/>
      <c r="D30" s="18"/>
      <c r="E30" s="50">
        <f>E29+E27</f>
        <v>1669239.9300000002</v>
      </c>
      <c r="F30" s="51">
        <f>F29+F27</f>
        <v>651851.99</v>
      </c>
      <c r="G30" s="14"/>
      <c r="H30" s="328"/>
      <c r="I30" s="328"/>
    </row>
    <row r="31" spans="1:9" x14ac:dyDescent="0.25">
      <c r="A31" s="1089" t="s">
        <v>243</v>
      </c>
      <c r="B31" s="1126" t="s">
        <v>6</v>
      </c>
      <c r="C31" s="1127"/>
      <c r="D31" s="15" t="s">
        <v>244</v>
      </c>
      <c r="E31" s="345" t="s">
        <v>9</v>
      </c>
      <c r="F31" s="346" t="s">
        <v>10</v>
      </c>
      <c r="G31" s="14"/>
      <c r="H31" s="328"/>
      <c r="I31" s="328"/>
    </row>
    <row r="32" spans="1:9" x14ac:dyDescent="0.25">
      <c r="A32" s="1090"/>
      <c r="B32" s="1128" t="s">
        <v>865</v>
      </c>
      <c r="C32" s="1128"/>
      <c r="D32" s="457" t="s">
        <v>869</v>
      </c>
      <c r="E32" s="679">
        <v>30</v>
      </c>
      <c r="F32" s="680">
        <v>30</v>
      </c>
      <c r="G32" s="14"/>
      <c r="H32" s="328"/>
      <c r="I32" s="328"/>
    </row>
    <row r="33" spans="1:9" x14ac:dyDescent="0.25">
      <c r="A33" s="1090"/>
      <c r="B33" s="1128" t="s">
        <v>866</v>
      </c>
      <c r="C33" s="1128"/>
      <c r="D33" s="457" t="s">
        <v>870</v>
      </c>
      <c r="E33" s="679">
        <v>500</v>
      </c>
      <c r="F33" s="680">
        <v>564</v>
      </c>
      <c r="G33" s="14"/>
      <c r="H33" s="328"/>
      <c r="I33" s="328"/>
    </row>
    <row r="34" spans="1:9" x14ac:dyDescent="0.25">
      <c r="A34" s="1090"/>
      <c r="B34" s="1128" t="s">
        <v>1078</v>
      </c>
      <c r="C34" s="1128"/>
      <c r="D34" s="457" t="s">
        <v>1079</v>
      </c>
      <c r="E34" s="681">
        <v>0</v>
      </c>
      <c r="F34" s="680">
        <v>19953.71</v>
      </c>
      <c r="G34" s="14"/>
      <c r="H34" s="328"/>
      <c r="I34" s="328"/>
    </row>
    <row r="35" spans="1:9" x14ac:dyDescent="0.25">
      <c r="A35" s="1090"/>
      <c r="B35" s="1128" t="s">
        <v>1080</v>
      </c>
      <c r="C35" s="1128"/>
      <c r="D35" s="457" t="s">
        <v>1081</v>
      </c>
      <c r="E35" s="681">
        <v>0</v>
      </c>
      <c r="F35" s="680">
        <v>22129.35</v>
      </c>
      <c r="G35" s="14"/>
      <c r="H35" s="328"/>
      <c r="I35" s="328"/>
    </row>
    <row r="36" spans="1:9" x14ac:dyDescent="0.25">
      <c r="A36" s="1090"/>
      <c r="B36" s="1131" t="s">
        <v>867</v>
      </c>
      <c r="C36" s="1132"/>
      <c r="D36" s="457" t="s">
        <v>871</v>
      </c>
      <c r="E36" s="681">
        <v>0</v>
      </c>
      <c r="F36" s="682">
        <v>30</v>
      </c>
      <c r="G36" s="14"/>
      <c r="H36" s="328"/>
      <c r="I36" s="328"/>
    </row>
    <row r="37" spans="1:9" ht="13.8" thickBot="1" x14ac:dyDescent="0.3">
      <c r="A37" s="1091"/>
      <c r="B37" s="1124" t="s">
        <v>868</v>
      </c>
      <c r="C37" s="1125"/>
      <c r="D37" s="457" t="s">
        <v>872</v>
      </c>
      <c r="E37" s="681">
        <v>0</v>
      </c>
      <c r="F37" s="682">
        <v>3700.52</v>
      </c>
      <c r="G37" s="14"/>
      <c r="H37" s="328"/>
      <c r="I37" s="328"/>
    </row>
    <row r="38" spans="1:9" ht="13.8" thickBot="1" x14ac:dyDescent="0.3">
      <c r="A38" s="17" t="s">
        <v>245</v>
      </c>
      <c r="B38" s="18"/>
      <c r="C38" s="18"/>
      <c r="D38" s="18"/>
      <c r="E38" s="452">
        <f>SUM(E31:E37)</f>
        <v>530</v>
      </c>
      <c r="F38" s="452">
        <f>SUM(F31:F37)</f>
        <v>46407.579999999994</v>
      </c>
      <c r="G38" s="14"/>
      <c r="H38" s="328"/>
      <c r="I38" s="328"/>
    </row>
    <row r="39" spans="1:9" ht="15.6" x14ac:dyDescent="0.3">
      <c r="A39" s="8" t="s">
        <v>14</v>
      </c>
      <c r="B39" s="257"/>
      <c r="C39" s="9"/>
      <c r="D39" s="9"/>
      <c r="E39" s="9"/>
      <c r="F39" s="9"/>
      <c r="G39" s="40"/>
      <c r="H39" s="40"/>
      <c r="I39" s="40"/>
    </row>
    <row r="40" spans="1:9" ht="9" customHeight="1" x14ac:dyDescent="0.25">
      <c r="A40" s="1"/>
      <c r="B40" s="40"/>
    </row>
    <row r="41" spans="1:9" ht="27" customHeight="1" x14ac:dyDescent="0.25">
      <c r="A41" s="1146" t="s">
        <v>22</v>
      </c>
      <c r="B41" s="1146"/>
      <c r="C41" s="897" t="s">
        <v>15</v>
      </c>
      <c r="D41" s="899"/>
      <c r="E41" s="23" t="s">
        <v>992</v>
      </c>
      <c r="F41" s="23" t="s">
        <v>1082</v>
      </c>
      <c r="G41" s="324"/>
      <c r="H41" s="324"/>
      <c r="I41" s="329"/>
    </row>
    <row r="42" spans="1:9" ht="26.25" customHeight="1" x14ac:dyDescent="0.25">
      <c r="A42" s="726" t="s">
        <v>381</v>
      </c>
      <c r="B42" s="728"/>
      <c r="C42" s="939" t="s">
        <v>382</v>
      </c>
      <c r="D42" s="941"/>
      <c r="E42" s="699">
        <v>0.95</v>
      </c>
      <c r="F42" s="699">
        <v>0.94120000000000004</v>
      </c>
      <c r="G42" s="197"/>
      <c r="H42" s="332"/>
      <c r="I42" s="197"/>
    </row>
    <row r="43" spans="1:9" ht="26.25" customHeight="1" x14ac:dyDescent="0.25">
      <c r="A43" s="776"/>
      <c r="B43" s="777"/>
      <c r="C43" s="1108" t="s">
        <v>703</v>
      </c>
      <c r="D43" s="1110"/>
      <c r="E43" s="699">
        <v>0.9</v>
      </c>
      <c r="F43" s="699">
        <v>0.97130000000000005</v>
      </c>
      <c r="G43" s="197"/>
      <c r="H43" s="332"/>
      <c r="I43" s="197"/>
    </row>
    <row r="44" spans="1:9" ht="28.5" customHeight="1" x14ac:dyDescent="0.25">
      <c r="A44" s="776"/>
      <c r="B44" s="777"/>
      <c r="C44" s="1108" t="s">
        <v>704</v>
      </c>
      <c r="D44" s="1110"/>
      <c r="E44" s="699">
        <v>0.9</v>
      </c>
      <c r="F44" s="699">
        <v>0.8327</v>
      </c>
      <c r="G44" s="197"/>
      <c r="H44" s="332"/>
      <c r="I44" s="197"/>
    </row>
    <row r="45" spans="1:9" ht="24" customHeight="1" x14ac:dyDescent="0.25">
      <c r="A45" s="776"/>
      <c r="B45" s="777"/>
      <c r="C45" s="1108" t="s">
        <v>383</v>
      </c>
      <c r="D45" s="1110"/>
      <c r="E45" s="699">
        <v>1</v>
      </c>
      <c r="F45" s="699">
        <v>1</v>
      </c>
      <c r="G45" s="197"/>
      <c r="H45" s="332"/>
      <c r="I45" s="197"/>
    </row>
    <row r="46" spans="1:9" ht="15.75" customHeight="1" x14ac:dyDescent="0.25">
      <c r="A46" s="729"/>
      <c r="B46" s="731"/>
      <c r="C46" s="1108" t="s">
        <v>384</v>
      </c>
      <c r="D46" s="1110"/>
      <c r="E46" s="699">
        <v>0.95</v>
      </c>
      <c r="F46" s="699">
        <v>0.89949999999999997</v>
      </c>
      <c r="G46" s="197"/>
      <c r="H46" s="332"/>
      <c r="I46" s="197"/>
    </row>
    <row r="47" spans="1:9" ht="22.5" customHeight="1" x14ac:dyDescent="0.25">
      <c r="A47" s="920" t="s">
        <v>642</v>
      </c>
      <c r="B47" s="920"/>
      <c r="C47" s="1147" t="s">
        <v>646</v>
      </c>
      <c r="D47" s="1147"/>
      <c r="E47" s="700">
        <v>77</v>
      </c>
      <c r="F47" s="701">
        <v>61</v>
      </c>
      <c r="G47" s="337" t="s">
        <v>272</v>
      </c>
      <c r="H47" s="337"/>
      <c r="I47" s="14"/>
    </row>
    <row r="48" spans="1:9" ht="25.5" customHeight="1" x14ac:dyDescent="0.25">
      <c r="A48" s="920" t="s">
        <v>643</v>
      </c>
      <c r="B48" s="920"/>
      <c r="C48" s="1129" t="s">
        <v>647</v>
      </c>
      <c r="D48" s="1130"/>
      <c r="E48" s="700">
        <v>50</v>
      </c>
      <c r="F48" s="701">
        <v>43</v>
      </c>
    </row>
    <row r="49" spans="1:9" ht="33" customHeight="1" x14ac:dyDescent="0.25">
      <c r="A49" s="920" t="s">
        <v>644</v>
      </c>
      <c r="B49" s="920"/>
      <c r="C49" s="1129" t="s">
        <v>752</v>
      </c>
      <c r="D49" s="1130"/>
      <c r="E49" s="701" t="s">
        <v>753</v>
      </c>
      <c r="F49" s="702">
        <v>7373</v>
      </c>
      <c r="G49" s="338"/>
      <c r="H49" s="338"/>
      <c r="I49" s="338"/>
    </row>
    <row r="50" spans="1:9" x14ac:dyDescent="0.25">
      <c r="A50" s="333"/>
      <c r="B50" s="333"/>
      <c r="C50" s="333"/>
      <c r="D50" s="333"/>
      <c r="E50" s="551"/>
      <c r="F50" s="551"/>
    </row>
    <row r="51" spans="1:9" ht="13.8" thickBot="1" x14ac:dyDescent="0.3">
      <c r="A51" s="4" t="s">
        <v>16</v>
      </c>
      <c r="E51" s="4"/>
    </row>
    <row r="52" spans="1:9" ht="99" customHeight="1" x14ac:dyDescent="0.25">
      <c r="A52" s="1133" t="s">
        <v>17</v>
      </c>
      <c r="B52" s="1136" t="s">
        <v>1083</v>
      </c>
      <c r="C52" s="1137"/>
      <c r="D52" s="1137"/>
      <c r="E52" s="1137"/>
      <c r="F52" s="1138"/>
    </row>
    <row r="53" spans="1:9" ht="46.5" customHeight="1" x14ac:dyDescent="0.25">
      <c r="A53" s="1134"/>
      <c r="B53" s="770"/>
      <c r="C53" s="771"/>
      <c r="D53" s="771"/>
      <c r="E53" s="771"/>
      <c r="F53" s="1139"/>
    </row>
    <row r="54" spans="1:9" ht="39.75" customHeight="1" x14ac:dyDescent="0.25">
      <c r="A54" s="1134"/>
      <c r="B54" s="770"/>
      <c r="C54" s="771"/>
      <c r="D54" s="771"/>
      <c r="E54" s="771"/>
      <c r="F54" s="1139"/>
    </row>
    <row r="55" spans="1:9" ht="16.8" customHeight="1" x14ac:dyDescent="0.25">
      <c r="A55" s="1134"/>
      <c r="B55" s="770"/>
      <c r="C55" s="771"/>
      <c r="D55" s="771"/>
      <c r="E55" s="771"/>
      <c r="F55" s="1139"/>
    </row>
    <row r="56" spans="1:9" ht="45" customHeight="1" thickBot="1" x14ac:dyDescent="0.3">
      <c r="A56" s="1135"/>
      <c r="B56" s="1140"/>
      <c r="C56" s="1141"/>
      <c r="D56" s="1141"/>
      <c r="E56" s="1141"/>
      <c r="F56" s="1142"/>
    </row>
    <row r="58" spans="1:9" ht="13.8" thickBot="1" x14ac:dyDescent="0.3"/>
    <row r="59" spans="1:9" ht="23.4" thickBot="1" x14ac:dyDescent="0.3">
      <c r="A59" s="221" t="s">
        <v>253</v>
      </c>
      <c r="B59" s="1032" t="s">
        <v>431</v>
      </c>
      <c r="C59" s="1033"/>
      <c r="D59" s="1033"/>
      <c r="E59" s="1033"/>
      <c r="F59" s="1034"/>
    </row>
  </sheetData>
  <mergeCells count="39">
    <mergeCell ref="B59:F59"/>
    <mergeCell ref="A41:B41"/>
    <mergeCell ref="A42:B46"/>
    <mergeCell ref="A47:B47"/>
    <mergeCell ref="C47:D47"/>
    <mergeCell ref="C41:D41"/>
    <mergeCell ref="C45:D45"/>
    <mergeCell ref="C12:D12"/>
    <mergeCell ref="C13:D13"/>
    <mergeCell ref="C46:D46"/>
    <mergeCell ref="A52:A56"/>
    <mergeCell ref="D3:F3"/>
    <mergeCell ref="D4:F4"/>
    <mergeCell ref="D5:F5"/>
    <mergeCell ref="C9:F9"/>
    <mergeCell ref="C10:F10"/>
    <mergeCell ref="D6:F6"/>
    <mergeCell ref="B52:F56"/>
    <mergeCell ref="C8:F8"/>
    <mergeCell ref="A48:B48"/>
    <mergeCell ref="A49:B49"/>
    <mergeCell ref="C48:D48"/>
    <mergeCell ref="A22:A26"/>
    <mergeCell ref="A31:A37"/>
    <mergeCell ref="C49:D49"/>
    <mergeCell ref="C43:D43"/>
    <mergeCell ref="C44:D44"/>
    <mergeCell ref="C42:D42"/>
    <mergeCell ref="B36:C36"/>
    <mergeCell ref="B34:C34"/>
    <mergeCell ref="B35:C35"/>
    <mergeCell ref="C14:D14"/>
    <mergeCell ref="C15:D15"/>
    <mergeCell ref="C17:F17"/>
    <mergeCell ref="C18:F18"/>
    <mergeCell ref="B37:C37"/>
    <mergeCell ref="B31:C31"/>
    <mergeCell ref="B32:C32"/>
    <mergeCell ref="B33:C33"/>
  </mergeCells>
  <pageMargins left="0.7" right="0.7" top="0.75" bottom="0.75" header="0.3" footer="0.3"/>
  <pageSetup paperSize="9" scale="74" fitToHeight="0" orientation="portrait" r:id="rId1"/>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92D050"/>
    <pageSetUpPr fitToPage="1"/>
  </sheetPr>
  <dimension ref="A1:I39"/>
  <sheetViews>
    <sheetView topLeftCell="A5" workbookViewId="0">
      <selection activeCell="C16" sqref="C16"/>
    </sheetView>
  </sheetViews>
  <sheetFormatPr defaultRowHeight="13.2" x14ac:dyDescent="0.25"/>
  <cols>
    <col min="1" max="1" width="23.5546875" customWidth="1"/>
    <col min="2" max="2" width="4.5546875" customWidth="1"/>
    <col min="3" max="3" width="5.88671875" customWidth="1"/>
    <col min="4" max="4" width="20"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11" t="s">
        <v>617</v>
      </c>
      <c r="C5" s="595" t="s">
        <v>639</v>
      </c>
      <c r="D5" s="1015" t="s">
        <v>432</v>
      </c>
      <c r="E5" s="1016"/>
      <c r="F5" s="1017"/>
    </row>
    <row r="6" spans="1:9" ht="13.8" thickBot="1" x14ac:dyDescent="0.3">
      <c r="A6" s="11" t="s">
        <v>27</v>
      </c>
      <c r="C6" s="256"/>
      <c r="D6" s="1015" t="s">
        <v>640</v>
      </c>
      <c r="E6" s="1016"/>
      <c r="F6" s="1017"/>
    </row>
    <row r="7" spans="1:9" ht="13.8" thickBot="1" x14ac:dyDescent="0.3">
      <c r="A7" s="3"/>
    </row>
    <row r="8" spans="1:9" ht="13.8" thickBot="1" x14ac:dyDescent="0.3">
      <c r="A8" s="258" t="s">
        <v>21</v>
      </c>
      <c r="C8" s="716" t="s">
        <v>640</v>
      </c>
      <c r="D8" s="717"/>
      <c r="E8" s="717"/>
      <c r="F8" s="718"/>
    </row>
    <row r="9" spans="1:9" ht="21.6" thickBot="1" x14ac:dyDescent="0.3">
      <c r="A9" s="255" t="s">
        <v>25</v>
      </c>
      <c r="C9" s="856" t="s">
        <v>405</v>
      </c>
      <c r="D9" s="857"/>
      <c r="E9" s="857"/>
      <c r="F9" s="858"/>
    </row>
    <row r="10" spans="1:9" ht="13.8" thickBot="1" x14ac:dyDescent="0.3">
      <c r="A10" s="255" t="s">
        <v>26</v>
      </c>
      <c r="C10" s="716" t="s">
        <v>824</v>
      </c>
      <c r="D10" s="717"/>
      <c r="E10" s="717"/>
      <c r="F10" s="718"/>
    </row>
    <row r="11" spans="1:9" ht="13.8" thickBot="1" x14ac:dyDescent="0.3">
      <c r="A11" s="259"/>
    </row>
    <row r="12" spans="1:9" ht="13.8" thickBot="1" x14ac:dyDescent="0.3">
      <c r="A12" s="259"/>
      <c r="C12" s="719" t="s">
        <v>343</v>
      </c>
      <c r="D12" s="945"/>
    </row>
    <row r="13" spans="1:9" ht="13.8" thickBot="1" x14ac:dyDescent="0.3">
      <c r="A13" s="260" t="s">
        <v>2</v>
      </c>
      <c r="C13" s="1059">
        <v>4.42</v>
      </c>
      <c r="D13" s="718"/>
    </row>
    <row r="14" spans="1:9" ht="13.8" thickBot="1" x14ac:dyDescent="0.3">
      <c r="A14" s="258" t="s">
        <v>271</v>
      </c>
      <c r="C14" s="1059">
        <v>4.42</v>
      </c>
      <c r="D14" s="718"/>
    </row>
    <row r="15" spans="1:9" ht="13.8" thickBot="1" x14ac:dyDescent="0.3">
      <c r="A15" s="255" t="s">
        <v>1</v>
      </c>
      <c r="C15" s="1071">
        <v>4.0759999999999996</v>
      </c>
      <c r="D15" s="1097"/>
    </row>
    <row r="16" spans="1:9" ht="13.8" thickBot="1" x14ac:dyDescent="0.3">
      <c r="A16" s="261"/>
    </row>
    <row r="17" spans="1:9" ht="13.8" thickBot="1" x14ac:dyDescent="0.3">
      <c r="A17" s="258" t="s">
        <v>18</v>
      </c>
      <c r="C17" s="716" t="s">
        <v>1034</v>
      </c>
      <c r="D17" s="717"/>
      <c r="E17" s="717"/>
      <c r="F17" s="718"/>
    </row>
    <row r="18" spans="1:9" ht="13.8" thickBot="1" x14ac:dyDescent="0.3">
      <c r="A18" s="255" t="s">
        <v>19</v>
      </c>
      <c r="C18" s="716" t="s">
        <v>1035</v>
      </c>
      <c r="D18" s="717"/>
      <c r="E18" s="717"/>
      <c r="F18" s="718"/>
    </row>
    <row r="20" spans="1:9" ht="15.6" x14ac:dyDescent="0.3">
      <c r="A20" s="8" t="s">
        <v>5</v>
      </c>
      <c r="B20" s="8"/>
      <c r="C20" s="9"/>
      <c r="D20" s="9"/>
      <c r="E20" s="9"/>
      <c r="F20" s="9"/>
      <c r="G20" s="40"/>
      <c r="H20" s="40"/>
      <c r="I20" s="40"/>
    </row>
    <row r="21" spans="1:9" ht="3.75" customHeight="1" x14ac:dyDescent="0.3">
      <c r="A21" s="2"/>
    </row>
    <row r="22" spans="1:9" x14ac:dyDescent="0.25">
      <c r="A22" s="22" t="s">
        <v>23</v>
      </c>
      <c r="B22" s="15" t="s">
        <v>6</v>
      </c>
      <c r="C22" s="15" t="s">
        <v>7</v>
      </c>
      <c r="D22" s="15" t="s">
        <v>8</v>
      </c>
      <c r="E22" s="15" t="s">
        <v>9</v>
      </c>
      <c r="F22" s="15" t="s">
        <v>10</v>
      </c>
      <c r="G22" s="324"/>
      <c r="H22" s="324"/>
      <c r="I22" s="324"/>
    </row>
    <row r="23" spans="1:9" ht="13.8" thickBot="1" x14ac:dyDescent="0.3">
      <c r="A23" s="15"/>
      <c r="B23" s="75"/>
      <c r="C23" s="74">
        <v>640</v>
      </c>
      <c r="D23" s="75" t="s">
        <v>66</v>
      </c>
      <c r="E23" s="115">
        <v>4420</v>
      </c>
      <c r="F23" s="115">
        <v>4076</v>
      </c>
      <c r="G23" s="324"/>
      <c r="H23" s="324"/>
      <c r="I23" s="324"/>
    </row>
    <row r="24" spans="1:9" ht="13.8" thickBot="1" x14ac:dyDescent="0.3">
      <c r="A24" s="17" t="s">
        <v>11</v>
      </c>
      <c r="B24" s="18"/>
      <c r="C24" s="18"/>
      <c r="D24" s="18"/>
      <c r="E24" s="52">
        <f>SUM(E23:E23)</f>
        <v>4420</v>
      </c>
      <c r="F24" s="53">
        <f>SUM(F23:F23)</f>
        <v>4076</v>
      </c>
      <c r="G24" s="326"/>
      <c r="H24" s="327"/>
      <c r="I24" s="327"/>
    </row>
    <row r="25" spans="1:9" ht="13.8" thickBot="1" x14ac:dyDescent="0.3">
      <c r="A25" s="20" t="s">
        <v>13</v>
      </c>
      <c r="B25" s="18"/>
      <c r="C25" s="18"/>
      <c r="D25" s="18"/>
      <c r="E25" s="50">
        <f>E24</f>
        <v>4420</v>
      </c>
      <c r="F25" s="50">
        <f>F24</f>
        <v>4076</v>
      </c>
      <c r="G25" s="14"/>
      <c r="H25" s="328"/>
      <c r="I25" s="328"/>
    </row>
    <row r="26" spans="1:9" x14ac:dyDescent="0.25">
      <c r="A26" s="344" t="s">
        <v>243</v>
      </c>
      <c r="B26" s="989" t="s">
        <v>6</v>
      </c>
      <c r="C26" s="989"/>
      <c r="D26" s="345" t="s">
        <v>244</v>
      </c>
      <c r="E26" s="345" t="s">
        <v>9</v>
      </c>
      <c r="F26" s="346" t="s">
        <v>10</v>
      </c>
      <c r="G26" s="14"/>
      <c r="H26" s="328"/>
      <c r="I26" s="328"/>
    </row>
    <row r="27" spans="1:9" x14ac:dyDescent="0.25">
      <c r="A27" s="347"/>
      <c r="B27" s="990"/>
      <c r="C27" s="991"/>
      <c r="D27" s="16"/>
      <c r="E27" s="47"/>
      <c r="F27" s="348"/>
      <c r="G27" s="40"/>
      <c r="H27" s="40"/>
      <c r="I27" s="40"/>
    </row>
    <row r="28" spans="1:9" ht="13.8" thickBot="1" x14ac:dyDescent="0.3">
      <c r="A28" s="27" t="s">
        <v>245</v>
      </c>
      <c r="B28" s="25"/>
      <c r="C28" s="25"/>
      <c r="D28" s="25"/>
      <c r="E28" s="323">
        <f>E27</f>
        <v>0</v>
      </c>
      <c r="F28" s="323">
        <f>F27</f>
        <v>0</v>
      </c>
    </row>
    <row r="29" spans="1:9" ht="15.75" customHeight="1" x14ac:dyDescent="0.25">
      <c r="E29" s="14"/>
      <c r="F29" s="14"/>
      <c r="G29" s="324"/>
      <c r="H29" s="324"/>
      <c r="I29" s="329"/>
    </row>
    <row r="30" spans="1:9" ht="12.75" customHeight="1" x14ac:dyDescent="0.3">
      <c r="A30" s="8" t="s">
        <v>14</v>
      </c>
      <c r="B30" s="257"/>
      <c r="C30" s="9"/>
      <c r="D30" s="9"/>
      <c r="E30" s="9"/>
      <c r="F30" s="9"/>
      <c r="G30" s="197"/>
      <c r="H30" s="332"/>
      <c r="I30" s="197"/>
    </row>
    <row r="31" spans="1:9" x14ac:dyDescent="0.25">
      <c r="A31" s="1"/>
      <c r="B31" s="40"/>
      <c r="G31" s="197"/>
      <c r="H31" s="332"/>
      <c r="I31" s="197"/>
    </row>
    <row r="32" spans="1:9" ht="27.75" customHeight="1" x14ac:dyDescent="0.25">
      <c r="A32" s="750" t="s">
        <v>22</v>
      </c>
      <c r="B32" s="750"/>
      <c r="C32" s="750"/>
      <c r="D32" s="156" t="s">
        <v>15</v>
      </c>
      <c r="E32" s="156" t="s">
        <v>936</v>
      </c>
      <c r="F32" s="156" t="s">
        <v>1001</v>
      </c>
      <c r="G32" s="330"/>
      <c r="H32" s="331"/>
    </row>
    <row r="33" spans="1:9" ht="23.25" customHeight="1" x14ac:dyDescent="0.25">
      <c r="A33" s="732" t="s">
        <v>641</v>
      </c>
      <c r="B33" s="732"/>
      <c r="C33" s="732"/>
      <c r="D33" s="563" t="s">
        <v>645</v>
      </c>
      <c r="E33" s="38">
        <v>60</v>
      </c>
      <c r="F33" s="55">
        <v>73</v>
      </c>
      <c r="G33" s="334"/>
      <c r="H33" s="335"/>
      <c r="I33" s="336"/>
    </row>
    <row r="34" spans="1:9" ht="20.25" customHeight="1" x14ac:dyDescent="0.25">
      <c r="A34" s="386"/>
      <c r="B34" s="386"/>
      <c r="C34" s="386"/>
      <c r="D34" s="333"/>
      <c r="E34" s="562"/>
      <c r="F34" s="551"/>
      <c r="G34" s="334"/>
      <c r="H34" s="335"/>
      <c r="I34" s="336"/>
    </row>
    <row r="35" spans="1:9" ht="24.75" customHeight="1" thickBot="1" x14ac:dyDescent="0.3">
      <c r="A35" s="4" t="s">
        <v>16</v>
      </c>
      <c r="E35" s="4"/>
      <c r="G35" s="338"/>
      <c r="H35" s="338"/>
      <c r="I35" s="338"/>
    </row>
    <row r="36" spans="1:9" ht="99" customHeight="1" thickBot="1" x14ac:dyDescent="0.3">
      <c r="A36" s="622" t="s">
        <v>17</v>
      </c>
      <c r="B36" s="1136" t="s">
        <v>1044</v>
      </c>
      <c r="C36" s="1137"/>
      <c r="D36" s="1137"/>
      <c r="E36" s="1137"/>
      <c r="F36" s="1138"/>
    </row>
    <row r="37" spans="1:9" ht="23.4" thickBot="1" x14ac:dyDescent="0.3">
      <c r="A37" s="221" t="s">
        <v>253</v>
      </c>
      <c r="B37" s="1148" t="s">
        <v>391</v>
      </c>
      <c r="C37" s="1033"/>
      <c r="D37" s="1033"/>
      <c r="E37" s="1033"/>
      <c r="F37" s="1034"/>
    </row>
    <row r="39" spans="1:9" x14ac:dyDescent="0.25">
      <c r="B39" s="490"/>
      <c r="C39" s="490"/>
      <c r="D39" s="490"/>
      <c r="E39" s="490"/>
    </row>
  </sheetData>
  <mergeCells count="19">
    <mergeCell ref="C9:F9"/>
    <mergeCell ref="D3:F3"/>
    <mergeCell ref="D4:F4"/>
    <mergeCell ref="D5:F5"/>
    <mergeCell ref="D6:F6"/>
    <mergeCell ref="C8:F8"/>
    <mergeCell ref="B37:F37"/>
    <mergeCell ref="A33:C33"/>
    <mergeCell ref="C10:F10"/>
    <mergeCell ref="C12:D12"/>
    <mergeCell ref="C13:D13"/>
    <mergeCell ref="C14:D14"/>
    <mergeCell ref="C15:D15"/>
    <mergeCell ref="C17:F17"/>
    <mergeCell ref="C18:F18"/>
    <mergeCell ref="B26:C26"/>
    <mergeCell ref="B27:C27"/>
    <mergeCell ref="A32:C32"/>
    <mergeCell ref="B36:F36"/>
  </mergeCells>
  <pageMargins left="0.7" right="0.7" top="0.75" bottom="0.75" header="0.3" footer="0.3"/>
  <pageSetup paperSize="9" fitToHeight="0" orientation="portrait" r:id="rId1"/>
  <legacy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92D050"/>
    <pageSetUpPr fitToPage="1"/>
  </sheetPr>
  <dimension ref="A1:E33"/>
  <sheetViews>
    <sheetView topLeftCell="A16" workbookViewId="0">
      <selection activeCell="B32" sqref="B32"/>
    </sheetView>
  </sheetViews>
  <sheetFormatPr defaultRowHeight="13.2" x14ac:dyDescent="0.25"/>
  <cols>
    <col min="1" max="1" width="23.33203125" customWidth="1"/>
    <col min="2" max="2" width="5.5546875" customWidth="1"/>
    <col min="3" max="3" width="20.88671875" customWidth="1"/>
    <col min="4" max="4" width="26.5546875" customWidth="1"/>
    <col min="5" max="5" width="19.44140625" customWidth="1"/>
  </cols>
  <sheetData>
    <row r="1" spans="1:5" ht="15.6" x14ac:dyDescent="0.3">
      <c r="A1" s="394" t="s">
        <v>4</v>
      </c>
      <c r="B1" s="394"/>
      <c r="C1" s="395"/>
      <c r="D1" s="395"/>
      <c r="E1" s="395"/>
    </row>
    <row r="2" spans="1:5" ht="16.2" thickBot="1" x14ac:dyDescent="0.35">
      <c r="A2" s="396"/>
      <c r="B2" s="396"/>
    </row>
    <row r="3" spans="1:5" ht="13.8" thickBot="1" x14ac:dyDescent="0.3">
      <c r="C3" s="397" t="s">
        <v>24</v>
      </c>
      <c r="D3" s="1154" t="s">
        <v>3</v>
      </c>
      <c r="E3" s="1159"/>
    </row>
    <row r="4" spans="1:5" ht="13.8" thickBot="1" x14ac:dyDescent="0.3">
      <c r="A4" s="398" t="s">
        <v>0</v>
      </c>
      <c r="C4" s="594" t="s">
        <v>240</v>
      </c>
      <c r="D4" s="1160" t="s">
        <v>241</v>
      </c>
      <c r="E4" s="1161"/>
    </row>
    <row r="5" spans="1:5" ht="13.8" thickBot="1" x14ac:dyDescent="0.3">
      <c r="A5" s="399" t="s">
        <v>617</v>
      </c>
      <c r="C5" s="595" t="s">
        <v>639</v>
      </c>
      <c r="D5" s="987" t="s">
        <v>432</v>
      </c>
      <c r="E5" s="1052"/>
    </row>
    <row r="6" spans="1:5" ht="13.8" thickBot="1" x14ac:dyDescent="0.3">
      <c r="A6" s="400"/>
    </row>
    <row r="7" spans="1:5" ht="13.5" customHeight="1" thickBot="1" x14ac:dyDescent="0.3">
      <c r="A7" s="398" t="s">
        <v>21</v>
      </c>
      <c r="C7" s="987" t="s">
        <v>388</v>
      </c>
      <c r="D7" s="988"/>
      <c r="E7" s="1052"/>
    </row>
    <row r="8" spans="1:5" ht="13.8" thickBot="1" x14ac:dyDescent="0.3">
      <c r="A8" s="399" t="s">
        <v>42</v>
      </c>
      <c r="C8" s="987" t="s">
        <v>427</v>
      </c>
      <c r="D8" s="988"/>
      <c r="E8" s="1052"/>
    </row>
    <row r="9" spans="1:5" ht="13.8" thickBot="1" x14ac:dyDescent="0.3">
      <c r="A9" s="399" t="s">
        <v>26</v>
      </c>
      <c r="C9" s="987" t="s">
        <v>799</v>
      </c>
      <c r="D9" s="988"/>
      <c r="E9" s="1052"/>
    </row>
    <row r="10" spans="1:5" ht="13.8" thickBot="1" x14ac:dyDescent="0.3">
      <c r="A10" s="400"/>
    </row>
    <row r="11" spans="1:5" ht="13.8" thickBot="1" x14ac:dyDescent="0.3">
      <c r="A11" s="400"/>
      <c r="C11" s="1154" t="s">
        <v>634</v>
      </c>
      <c r="D11" s="1155"/>
    </row>
    <row r="12" spans="1:5" ht="13.8" thickBot="1" x14ac:dyDescent="0.3">
      <c r="A12" s="401" t="s">
        <v>2</v>
      </c>
      <c r="C12" s="721">
        <v>3.97</v>
      </c>
      <c r="D12" s="722"/>
    </row>
    <row r="13" spans="1:5" ht="13.8" thickBot="1" x14ac:dyDescent="0.3">
      <c r="A13" s="398" t="s">
        <v>20</v>
      </c>
      <c r="C13" s="721">
        <v>3.97</v>
      </c>
      <c r="D13" s="722"/>
      <c r="E13" s="402"/>
    </row>
    <row r="14" spans="1:5" ht="13.8" thickBot="1" x14ac:dyDescent="0.3">
      <c r="A14" s="399" t="s">
        <v>1</v>
      </c>
      <c r="C14" s="1156">
        <v>0.94799999999999995</v>
      </c>
      <c r="D14" s="1157"/>
    </row>
    <row r="15" spans="1:5" ht="13.8" thickBot="1" x14ac:dyDescent="0.3">
      <c r="A15" s="403"/>
    </row>
    <row r="16" spans="1:5" ht="13.8" thickBot="1" x14ac:dyDescent="0.3">
      <c r="A16" s="398" t="s">
        <v>18</v>
      </c>
      <c r="C16" s="6" t="s">
        <v>1016</v>
      </c>
      <c r="D16" s="5"/>
      <c r="E16" s="45"/>
    </row>
    <row r="17" spans="1:5" ht="13.8" thickBot="1" x14ac:dyDescent="0.3">
      <c r="A17" s="399" t="s">
        <v>19</v>
      </c>
      <c r="C17" s="6" t="s">
        <v>1017</v>
      </c>
      <c r="D17" s="5"/>
      <c r="E17" s="45"/>
    </row>
    <row r="20" spans="1:5" ht="15.6" x14ac:dyDescent="0.3">
      <c r="A20" s="394" t="s">
        <v>5</v>
      </c>
      <c r="B20" s="394"/>
      <c r="C20" s="395"/>
      <c r="D20" s="395"/>
      <c r="E20" s="395"/>
    </row>
    <row r="21" spans="1:5" ht="16.2" thickBot="1" x14ac:dyDescent="0.35">
      <c r="A21" s="396"/>
    </row>
    <row r="22" spans="1:5" ht="13.8" thickBot="1" x14ac:dyDescent="0.3">
      <c r="A22" s="429" t="s">
        <v>23</v>
      </c>
      <c r="B22" s="430" t="s">
        <v>6</v>
      </c>
      <c r="C22" s="430" t="s">
        <v>8</v>
      </c>
      <c r="D22" s="430" t="s">
        <v>9</v>
      </c>
      <c r="E22" s="431" t="s">
        <v>10</v>
      </c>
    </row>
    <row r="23" spans="1:5" x14ac:dyDescent="0.25">
      <c r="A23" s="470"/>
      <c r="B23" s="366">
        <v>642</v>
      </c>
      <c r="C23" s="366" t="s">
        <v>466</v>
      </c>
      <c r="D23" s="466">
        <v>3970</v>
      </c>
      <c r="E23" s="467">
        <v>948</v>
      </c>
    </row>
    <row r="24" spans="1:5" ht="13.8" thickBot="1" x14ac:dyDescent="0.3">
      <c r="A24" s="609" t="s">
        <v>11</v>
      </c>
      <c r="B24" s="610"/>
      <c r="C24" s="611"/>
      <c r="D24" s="612">
        <f>D23</f>
        <v>3970</v>
      </c>
      <c r="E24" s="613">
        <f>E23</f>
        <v>948</v>
      </c>
    </row>
    <row r="26" spans="1:5" ht="15.6" x14ac:dyDescent="0.3">
      <c r="A26" s="394" t="s">
        <v>14</v>
      </c>
      <c r="B26" s="395"/>
      <c r="C26" s="395"/>
      <c r="D26" s="395"/>
      <c r="E26" s="395"/>
    </row>
    <row r="27" spans="1:5" x14ac:dyDescent="0.25">
      <c r="A27" s="413"/>
    </row>
    <row r="28" spans="1:5" ht="21" x14ac:dyDescent="0.25">
      <c r="A28" s="1158" t="s">
        <v>22</v>
      </c>
      <c r="B28" s="1158"/>
      <c r="C28" s="415" t="s">
        <v>15</v>
      </c>
      <c r="D28" s="414" t="s">
        <v>1010</v>
      </c>
      <c r="E28" s="415" t="s">
        <v>1022</v>
      </c>
    </row>
    <row r="29" spans="1:5" ht="37.5" customHeight="1" x14ac:dyDescent="0.25">
      <c r="A29" s="732" t="s">
        <v>433</v>
      </c>
      <c r="B29" s="732"/>
      <c r="C29" s="392" t="s">
        <v>434</v>
      </c>
      <c r="D29" s="373">
        <v>33</v>
      </c>
      <c r="E29" s="320">
        <v>40</v>
      </c>
    </row>
    <row r="30" spans="1:5" ht="13.8" thickBot="1" x14ac:dyDescent="0.3">
      <c r="A30" s="417" t="s">
        <v>16</v>
      </c>
      <c r="C30" s="416"/>
      <c r="D30" s="416"/>
      <c r="E30" s="416"/>
    </row>
    <row r="31" spans="1:5" ht="112.5" customHeight="1" thickBot="1" x14ac:dyDescent="0.3">
      <c r="A31" s="419" t="s">
        <v>17</v>
      </c>
      <c r="B31" s="1149" t="s">
        <v>1023</v>
      </c>
      <c r="C31" s="1150"/>
      <c r="D31" s="1150"/>
      <c r="E31" s="1151"/>
    </row>
    <row r="32" spans="1:5" ht="13.8" thickBot="1" x14ac:dyDescent="0.3"/>
    <row r="33" spans="1:5" ht="23.4" thickBot="1" x14ac:dyDescent="0.3">
      <c r="A33" s="418" t="s">
        <v>253</v>
      </c>
      <c r="B33" s="1152" t="s">
        <v>431</v>
      </c>
      <c r="C33" s="1152"/>
      <c r="D33" s="1152"/>
      <c r="E33" s="1153"/>
    </row>
  </sheetData>
  <mergeCells count="14">
    <mergeCell ref="C9:E9"/>
    <mergeCell ref="D3:E3"/>
    <mergeCell ref="D4:E4"/>
    <mergeCell ref="D5:E5"/>
    <mergeCell ref="C7:E7"/>
    <mergeCell ref="C8:E8"/>
    <mergeCell ref="B31:E31"/>
    <mergeCell ref="B33:E33"/>
    <mergeCell ref="C11:D11"/>
    <mergeCell ref="C12:D12"/>
    <mergeCell ref="C13:D13"/>
    <mergeCell ref="C14:D14"/>
    <mergeCell ref="A28:B28"/>
    <mergeCell ref="A29:B29"/>
  </mergeCells>
  <pageMargins left="0.7" right="0.7" top="0.75" bottom="0.75" header="0.3" footer="0.3"/>
  <pageSetup paperSize="9" scale="93" fitToHeight="0" orientation="portrait" verticalDpi="0" r:id="rId1"/>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92D050"/>
    <pageSetUpPr fitToPage="1"/>
  </sheetPr>
  <dimension ref="A1:I43"/>
  <sheetViews>
    <sheetView topLeftCell="A21" workbookViewId="0">
      <selection activeCell="B41" sqref="B41:F41"/>
    </sheetView>
  </sheetViews>
  <sheetFormatPr defaultRowHeight="13.2" x14ac:dyDescent="0.25"/>
  <cols>
    <col min="1" max="1" width="23.5546875" customWidth="1"/>
    <col min="2" max="2" width="4.5546875" customWidth="1"/>
    <col min="3" max="3" width="5.88671875" customWidth="1"/>
    <col min="4" max="4" width="20"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11" t="s">
        <v>617</v>
      </c>
      <c r="C5" s="595" t="s">
        <v>639</v>
      </c>
      <c r="D5" s="1015" t="s">
        <v>432</v>
      </c>
      <c r="E5" s="1016"/>
      <c r="F5" s="1017"/>
    </row>
    <row r="6" spans="1:9" ht="13.8" thickBot="1" x14ac:dyDescent="0.3">
      <c r="A6" s="11" t="s">
        <v>27</v>
      </c>
      <c r="C6" s="256"/>
      <c r="D6" s="1015" t="s">
        <v>651</v>
      </c>
      <c r="E6" s="1016"/>
      <c r="F6" s="1017"/>
    </row>
    <row r="7" spans="1:9" ht="13.8" thickBot="1" x14ac:dyDescent="0.3">
      <c r="A7" s="3"/>
    </row>
    <row r="8" spans="1:9" ht="13.8" thickBot="1" x14ac:dyDescent="0.3">
      <c r="A8" s="258" t="s">
        <v>21</v>
      </c>
      <c r="C8" s="716" t="s">
        <v>651</v>
      </c>
      <c r="D8" s="717"/>
      <c r="E8" s="717"/>
      <c r="F8" s="718"/>
    </row>
    <row r="9" spans="1:9" ht="21.6" thickBot="1" x14ac:dyDescent="0.3">
      <c r="A9" s="255" t="s">
        <v>25</v>
      </c>
      <c r="C9" s="856" t="s">
        <v>405</v>
      </c>
      <c r="D9" s="857"/>
      <c r="E9" s="857"/>
      <c r="F9" s="858"/>
    </row>
    <row r="10" spans="1:9" ht="13.8" thickBot="1" x14ac:dyDescent="0.3">
      <c r="A10" s="255" t="s">
        <v>26</v>
      </c>
      <c r="C10" s="716" t="s">
        <v>387</v>
      </c>
      <c r="D10" s="717"/>
      <c r="E10" s="717"/>
      <c r="F10" s="718"/>
    </row>
    <row r="11" spans="1:9" ht="13.8" thickBot="1" x14ac:dyDescent="0.3">
      <c r="A11" s="259"/>
    </row>
    <row r="12" spans="1:9" ht="13.8" thickBot="1" x14ac:dyDescent="0.3">
      <c r="A12" s="259"/>
      <c r="C12" s="719" t="s">
        <v>343</v>
      </c>
      <c r="D12" s="945"/>
    </row>
    <row r="13" spans="1:9" ht="13.8" thickBot="1" x14ac:dyDescent="0.3">
      <c r="A13" s="260" t="s">
        <v>2</v>
      </c>
      <c r="C13" s="1059">
        <v>14.23</v>
      </c>
      <c r="D13" s="718"/>
    </row>
    <row r="14" spans="1:9" ht="13.8" thickBot="1" x14ac:dyDescent="0.3">
      <c r="A14" s="258" t="s">
        <v>271</v>
      </c>
      <c r="C14" s="1059">
        <v>14.23</v>
      </c>
      <c r="D14" s="718"/>
    </row>
    <row r="15" spans="1:9" ht="13.8" thickBot="1" x14ac:dyDescent="0.3">
      <c r="A15" s="255" t="s">
        <v>1</v>
      </c>
      <c r="C15" s="1071">
        <v>8.91</v>
      </c>
      <c r="D15" s="1097"/>
    </row>
    <row r="16" spans="1:9" ht="13.8" thickBot="1" x14ac:dyDescent="0.3">
      <c r="A16" s="261"/>
    </row>
    <row r="17" spans="1:9" ht="13.8" thickBot="1" x14ac:dyDescent="0.3">
      <c r="A17" s="258" t="s">
        <v>18</v>
      </c>
      <c r="C17" s="716" t="s">
        <v>1054</v>
      </c>
      <c r="D17" s="717"/>
      <c r="E17" s="717"/>
      <c r="F17" s="718"/>
    </row>
    <row r="18" spans="1:9" ht="13.8" thickBot="1" x14ac:dyDescent="0.3">
      <c r="A18" s="255" t="s">
        <v>19</v>
      </c>
      <c r="C18" s="716" t="s">
        <v>1059</v>
      </c>
      <c r="D18" s="717"/>
      <c r="E18" s="717"/>
      <c r="F18" s="718"/>
    </row>
    <row r="20" spans="1:9" ht="15.6" x14ac:dyDescent="0.3">
      <c r="A20" s="8" t="s">
        <v>5</v>
      </c>
      <c r="B20" s="8"/>
      <c r="C20" s="9"/>
      <c r="D20" s="9"/>
      <c r="E20" s="9"/>
      <c r="F20" s="9"/>
      <c r="G20" s="40"/>
      <c r="H20" s="40"/>
      <c r="I20" s="40"/>
    </row>
    <row r="21" spans="1:9" ht="3.75" customHeight="1" x14ac:dyDescent="0.3">
      <c r="A21" s="2"/>
    </row>
    <row r="22" spans="1:9" x14ac:dyDescent="0.25">
      <c r="A22" s="22" t="s">
        <v>23</v>
      </c>
      <c r="B22" s="15" t="s">
        <v>6</v>
      </c>
      <c r="C22" s="15" t="s">
        <v>7</v>
      </c>
      <c r="D22" s="15" t="s">
        <v>8</v>
      </c>
      <c r="E22" s="15" t="s">
        <v>9</v>
      </c>
      <c r="F22" s="15" t="s">
        <v>10</v>
      </c>
      <c r="G22" s="324"/>
      <c r="H22" s="324"/>
      <c r="I22" s="324"/>
    </row>
    <row r="23" spans="1:9" ht="13.8" thickBot="1" x14ac:dyDescent="0.3">
      <c r="A23" s="15"/>
      <c r="B23" s="75">
        <v>642</v>
      </c>
      <c r="C23" s="74"/>
      <c r="D23" s="75" t="s">
        <v>66</v>
      </c>
      <c r="E23" s="115">
        <v>14230</v>
      </c>
      <c r="F23" s="115">
        <v>8908.6</v>
      </c>
      <c r="G23" s="324"/>
      <c r="H23" s="324"/>
      <c r="I23" s="324"/>
    </row>
    <row r="24" spans="1:9" ht="13.8" thickBot="1" x14ac:dyDescent="0.3">
      <c r="A24" s="17" t="s">
        <v>11</v>
      </c>
      <c r="B24" s="18"/>
      <c r="C24" s="18"/>
      <c r="D24" s="18"/>
      <c r="E24" s="52">
        <f>SUM(E23:E23)</f>
        <v>14230</v>
      </c>
      <c r="F24" s="53">
        <f>SUM(F23:F23)</f>
        <v>8908.6</v>
      </c>
      <c r="G24" s="326"/>
      <c r="H24" s="327"/>
      <c r="I24" s="327"/>
    </row>
    <row r="25" spans="1:9" ht="13.8" thickBot="1" x14ac:dyDescent="0.3">
      <c r="A25" s="228"/>
      <c r="B25" s="253"/>
      <c r="C25" s="215"/>
      <c r="D25" s="215"/>
      <c r="E25" s="214"/>
      <c r="F25" s="214"/>
      <c r="G25" s="14"/>
      <c r="H25" s="328"/>
      <c r="I25" s="328"/>
    </row>
    <row r="26" spans="1:9" ht="13.8" thickBot="1" x14ac:dyDescent="0.3">
      <c r="A26" s="17" t="s">
        <v>12</v>
      </c>
      <c r="B26" s="229"/>
      <c r="C26" s="18"/>
      <c r="D26" s="18"/>
      <c r="E26" s="52">
        <v>0</v>
      </c>
      <c r="F26" s="52">
        <v>0</v>
      </c>
      <c r="G26" s="14"/>
      <c r="H26" s="328"/>
      <c r="I26" s="328"/>
    </row>
    <row r="27" spans="1:9" ht="13.8" thickBot="1" x14ac:dyDescent="0.3">
      <c r="A27" s="20" t="s">
        <v>13</v>
      </c>
      <c r="B27" s="18"/>
      <c r="C27" s="18"/>
      <c r="D27" s="18"/>
      <c r="E27" s="50">
        <f>E26+E24</f>
        <v>14230</v>
      </c>
      <c r="F27" s="50">
        <f>F26+F24</f>
        <v>8908.6</v>
      </c>
      <c r="G27" s="14"/>
      <c r="H27" s="328"/>
      <c r="I27" s="328"/>
    </row>
    <row r="28" spans="1:9" x14ac:dyDescent="0.25">
      <c r="A28" s="344" t="s">
        <v>243</v>
      </c>
      <c r="B28" s="989" t="s">
        <v>6</v>
      </c>
      <c r="C28" s="989"/>
      <c r="D28" s="345" t="s">
        <v>244</v>
      </c>
      <c r="E28" s="345" t="s">
        <v>9</v>
      </c>
      <c r="F28" s="346" t="s">
        <v>10</v>
      </c>
      <c r="G28" s="14"/>
      <c r="H28" s="328"/>
      <c r="I28" s="328"/>
    </row>
    <row r="29" spans="1:9" x14ac:dyDescent="0.25">
      <c r="A29" s="347"/>
      <c r="B29" s="990"/>
      <c r="C29" s="991"/>
      <c r="D29" s="16"/>
      <c r="E29" s="47"/>
      <c r="F29" s="348"/>
      <c r="G29" s="40"/>
      <c r="H29" s="40"/>
      <c r="I29" s="40"/>
    </row>
    <row r="30" spans="1:9" ht="13.8" thickBot="1" x14ac:dyDescent="0.3">
      <c r="A30" s="27" t="s">
        <v>245</v>
      </c>
      <c r="B30" s="25"/>
      <c r="C30" s="25"/>
      <c r="D30" s="25"/>
      <c r="E30" s="323">
        <f>E29</f>
        <v>0</v>
      </c>
      <c r="F30" s="323">
        <f>F29</f>
        <v>0</v>
      </c>
    </row>
    <row r="31" spans="1:9" ht="15.75" customHeight="1" x14ac:dyDescent="0.25">
      <c r="E31" s="14"/>
      <c r="F31" s="14"/>
      <c r="G31" s="324"/>
      <c r="H31" s="324"/>
      <c r="I31" s="329"/>
    </row>
    <row r="32" spans="1:9" ht="12.75" customHeight="1" x14ac:dyDescent="0.3">
      <c r="A32" s="8" t="s">
        <v>14</v>
      </c>
      <c r="B32" s="257"/>
      <c r="C32" s="9"/>
      <c r="D32" s="9"/>
      <c r="E32" s="9"/>
      <c r="F32" s="9"/>
      <c r="G32" s="197"/>
      <c r="H32" s="332"/>
      <c r="I32" s="197"/>
    </row>
    <row r="33" spans="1:9" x14ac:dyDescent="0.25">
      <c r="A33" s="1"/>
      <c r="B33" s="40"/>
      <c r="G33" s="197"/>
      <c r="H33" s="332"/>
      <c r="I33" s="197"/>
    </row>
    <row r="34" spans="1:9" ht="27.75" customHeight="1" x14ac:dyDescent="0.25">
      <c r="A34" s="750" t="s">
        <v>22</v>
      </c>
      <c r="B34" s="750"/>
      <c r="C34" s="750"/>
      <c r="D34" s="156" t="s">
        <v>15</v>
      </c>
      <c r="E34" s="156" t="s">
        <v>936</v>
      </c>
      <c r="F34" s="156" t="s">
        <v>1001</v>
      </c>
      <c r="G34" s="330"/>
      <c r="H34" s="331"/>
    </row>
    <row r="35" spans="1:9" ht="23.25" customHeight="1" x14ac:dyDescent="0.25">
      <c r="A35" s="732" t="s">
        <v>652</v>
      </c>
      <c r="B35" s="732"/>
      <c r="C35" s="732"/>
      <c r="D35" s="563" t="s">
        <v>645</v>
      </c>
      <c r="E35" s="38">
        <v>142</v>
      </c>
      <c r="F35" s="55">
        <v>143</v>
      </c>
      <c r="G35" s="334"/>
      <c r="H35" s="335"/>
      <c r="I35" s="336"/>
    </row>
    <row r="36" spans="1:9" ht="20.25" customHeight="1" x14ac:dyDescent="0.25">
      <c r="A36" s="386"/>
      <c r="B36" s="386"/>
      <c r="C36" s="386"/>
      <c r="D36" s="333"/>
      <c r="E36" s="562"/>
      <c r="F36" s="551"/>
      <c r="G36" s="334"/>
      <c r="H36" s="335"/>
      <c r="I36" s="336"/>
    </row>
    <row r="37" spans="1:9" ht="24.75" customHeight="1" thickBot="1" x14ac:dyDescent="0.3">
      <c r="A37" s="4" t="s">
        <v>16</v>
      </c>
      <c r="E37" s="4"/>
      <c r="G37" s="338"/>
      <c r="H37" s="338"/>
      <c r="I37" s="338"/>
    </row>
    <row r="38" spans="1:9" ht="12.75" customHeight="1" x14ac:dyDescent="0.25">
      <c r="A38" s="1162" t="s">
        <v>17</v>
      </c>
      <c r="B38" s="1136" t="s">
        <v>1060</v>
      </c>
      <c r="C38" s="1137"/>
      <c r="D38" s="1137"/>
      <c r="E38" s="1137"/>
      <c r="F38" s="1138"/>
    </row>
    <row r="39" spans="1:9" ht="45" customHeight="1" x14ac:dyDescent="0.25">
      <c r="A39" s="1163"/>
      <c r="B39" s="770"/>
      <c r="C39" s="771"/>
      <c r="D39" s="771"/>
      <c r="E39" s="771"/>
      <c r="F39" s="1139"/>
    </row>
    <row r="40" spans="1:9" ht="30" customHeight="1" thickBot="1" x14ac:dyDescent="0.3">
      <c r="A40" s="1164"/>
      <c r="B40" s="1140"/>
      <c r="C40" s="1141"/>
      <c r="D40" s="1141"/>
      <c r="E40" s="1141"/>
      <c r="F40" s="1142"/>
    </row>
    <row r="41" spans="1:9" ht="23.4" thickBot="1" x14ac:dyDescent="0.3">
      <c r="A41" s="221" t="s">
        <v>253</v>
      </c>
      <c r="B41" s="1148" t="s">
        <v>406</v>
      </c>
      <c r="C41" s="1033"/>
      <c r="D41" s="1033"/>
      <c r="E41" s="1033"/>
      <c r="F41" s="1034"/>
    </row>
    <row r="43" spans="1:9" x14ac:dyDescent="0.25">
      <c r="B43" s="490"/>
      <c r="C43" s="490"/>
      <c r="D43" s="490"/>
      <c r="E43" s="490"/>
    </row>
  </sheetData>
  <mergeCells count="20">
    <mergeCell ref="C17:F17"/>
    <mergeCell ref="D3:F3"/>
    <mergeCell ref="D4:F4"/>
    <mergeCell ref="D5:F5"/>
    <mergeCell ref="D6:F6"/>
    <mergeCell ref="C8:F8"/>
    <mergeCell ref="C9:F9"/>
    <mergeCell ref="C10:F10"/>
    <mergeCell ref="C12:D12"/>
    <mergeCell ref="C13:D13"/>
    <mergeCell ref="C14:D14"/>
    <mergeCell ref="C15:D15"/>
    <mergeCell ref="B41:F41"/>
    <mergeCell ref="B38:F40"/>
    <mergeCell ref="A38:A40"/>
    <mergeCell ref="C18:F18"/>
    <mergeCell ref="B28:C28"/>
    <mergeCell ref="B29:C29"/>
    <mergeCell ref="A34:C34"/>
    <mergeCell ref="A35:C35"/>
  </mergeCells>
  <pageMargins left="0.7" right="0.7" top="0.75" bottom="0.75" header="0.3" footer="0.3"/>
  <pageSetup paperSize="9" fitToHeight="0" orientation="portrait" r:id="rId1"/>
  <legacy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92D050"/>
    <pageSetUpPr fitToPage="1"/>
  </sheetPr>
  <dimension ref="A1:E35"/>
  <sheetViews>
    <sheetView topLeftCell="A10" workbookViewId="0">
      <selection activeCell="C15" sqref="C15"/>
    </sheetView>
  </sheetViews>
  <sheetFormatPr defaultRowHeight="13.2" x14ac:dyDescent="0.25"/>
  <cols>
    <col min="1" max="1" width="23.33203125" customWidth="1"/>
    <col min="3" max="3" width="20.88671875" customWidth="1"/>
    <col min="4" max="4" width="20.44140625" customWidth="1"/>
    <col min="5" max="5" width="19.44140625" customWidth="1"/>
  </cols>
  <sheetData>
    <row r="1" spans="1:5" ht="15.6" x14ac:dyDescent="0.3">
      <c r="A1" s="394" t="s">
        <v>4</v>
      </c>
      <c r="B1" s="394"/>
      <c r="C1" s="395"/>
      <c r="D1" s="395"/>
      <c r="E1" s="395"/>
    </row>
    <row r="2" spans="1:5" ht="16.2" thickBot="1" x14ac:dyDescent="0.35">
      <c r="A2" s="396"/>
      <c r="B2" s="396"/>
    </row>
    <row r="3" spans="1:5" ht="13.8" thickBot="1" x14ac:dyDescent="0.3">
      <c r="C3" s="397" t="s">
        <v>24</v>
      </c>
      <c r="D3" s="1154" t="s">
        <v>3</v>
      </c>
      <c r="E3" s="1159"/>
    </row>
    <row r="4" spans="1:5" ht="13.8" thickBot="1" x14ac:dyDescent="0.3">
      <c r="A4" s="398" t="s">
        <v>0</v>
      </c>
      <c r="C4" s="601" t="s">
        <v>240</v>
      </c>
      <c r="D4" s="1160" t="s">
        <v>241</v>
      </c>
      <c r="E4" s="1161"/>
    </row>
    <row r="5" spans="1:5" ht="13.8" thickBot="1" x14ac:dyDescent="0.3">
      <c r="A5" s="399" t="s">
        <v>617</v>
      </c>
      <c r="C5" s="595" t="s">
        <v>639</v>
      </c>
      <c r="D5" s="987" t="s">
        <v>432</v>
      </c>
      <c r="E5" s="1052"/>
    </row>
    <row r="6" spans="1:5" ht="13.8" thickBot="1" x14ac:dyDescent="0.3">
      <c r="A6" s="400"/>
    </row>
    <row r="7" spans="1:5" ht="13.8" thickBot="1" x14ac:dyDescent="0.3">
      <c r="A7" s="398" t="s">
        <v>21</v>
      </c>
      <c r="C7" s="1143" t="s">
        <v>426</v>
      </c>
      <c r="D7" s="1144"/>
      <c r="E7" s="1145"/>
    </row>
    <row r="8" spans="1:5" ht="13.8" thickBot="1" x14ac:dyDescent="0.3">
      <c r="A8" s="399" t="s">
        <v>42</v>
      </c>
      <c r="C8" s="987" t="s">
        <v>427</v>
      </c>
      <c r="D8" s="988"/>
      <c r="E8" s="1052"/>
    </row>
    <row r="9" spans="1:5" ht="13.8" thickBot="1" x14ac:dyDescent="0.3">
      <c r="A9" s="399" t="s">
        <v>26</v>
      </c>
      <c r="C9" s="1165" t="s">
        <v>417</v>
      </c>
      <c r="D9" s="1166"/>
      <c r="E9" s="1167"/>
    </row>
    <row r="10" spans="1:5" ht="13.8" thickBot="1" x14ac:dyDescent="0.3">
      <c r="A10" s="400"/>
    </row>
    <row r="11" spans="1:5" ht="13.8" thickBot="1" x14ac:dyDescent="0.3">
      <c r="A11" s="400"/>
      <c r="C11" s="1154" t="s">
        <v>634</v>
      </c>
      <c r="D11" s="1155"/>
    </row>
    <row r="12" spans="1:5" ht="13.8" thickBot="1" x14ac:dyDescent="0.3">
      <c r="A12" s="401" t="s">
        <v>2</v>
      </c>
      <c r="C12" s="721">
        <v>19.309999999999999</v>
      </c>
      <c r="D12" s="722"/>
    </row>
    <row r="13" spans="1:5" ht="13.8" thickBot="1" x14ac:dyDescent="0.3">
      <c r="A13" s="398" t="s">
        <v>20</v>
      </c>
      <c r="C13" s="721">
        <v>19.309999999999999</v>
      </c>
      <c r="D13" s="722"/>
      <c r="E13" s="402"/>
    </row>
    <row r="14" spans="1:5" ht="13.8" thickBot="1" x14ac:dyDescent="0.3">
      <c r="A14" s="399" t="s">
        <v>1</v>
      </c>
      <c r="C14" s="1156">
        <v>4.8680000000000003</v>
      </c>
      <c r="D14" s="1157"/>
    </row>
    <row r="15" spans="1:5" ht="13.8" thickBot="1" x14ac:dyDescent="0.3">
      <c r="A15" s="403"/>
    </row>
    <row r="16" spans="1:5" ht="13.8" thickBot="1" x14ac:dyDescent="0.3">
      <c r="A16" s="398" t="s">
        <v>18</v>
      </c>
      <c r="C16" s="6" t="s">
        <v>1069</v>
      </c>
      <c r="D16" s="5"/>
      <c r="E16" s="45"/>
    </row>
    <row r="17" spans="1:5" ht="13.8" thickBot="1" x14ac:dyDescent="0.3">
      <c r="A17" s="399" t="s">
        <v>19</v>
      </c>
      <c r="C17" s="475" t="s">
        <v>1070</v>
      </c>
      <c r="D17" s="476"/>
      <c r="E17" s="445"/>
    </row>
    <row r="20" spans="1:5" ht="15.6" x14ac:dyDescent="0.3">
      <c r="A20" s="394" t="s">
        <v>5</v>
      </c>
      <c r="B20" s="394"/>
      <c r="C20" s="395"/>
      <c r="D20" s="395"/>
      <c r="E20" s="395"/>
    </row>
    <row r="21" spans="1:5" ht="16.2" thickBot="1" x14ac:dyDescent="0.35">
      <c r="A21" s="396"/>
    </row>
    <row r="22" spans="1:5" ht="13.8" thickBot="1" x14ac:dyDescent="0.3">
      <c r="A22" s="429" t="s">
        <v>23</v>
      </c>
      <c r="B22" s="430" t="s">
        <v>6</v>
      </c>
      <c r="C22" s="430" t="s">
        <v>8</v>
      </c>
      <c r="D22" s="430" t="s">
        <v>9</v>
      </c>
      <c r="E22" s="431" t="s">
        <v>10</v>
      </c>
    </row>
    <row r="23" spans="1:5" x14ac:dyDescent="0.25">
      <c r="A23" s="464"/>
      <c r="B23" s="465">
        <v>642</v>
      </c>
      <c r="C23" s="465" t="s">
        <v>465</v>
      </c>
      <c r="D23" s="466">
        <v>19310</v>
      </c>
      <c r="E23" s="467">
        <v>4868.4799999999996</v>
      </c>
    </row>
    <row r="24" spans="1:5" ht="13.8" thickBot="1" x14ac:dyDescent="0.3">
      <c r="A24" s="455" t="s">
        <v>11</v>
      </c>
      <c r="B24" s="407"/>
      <c r="C24" s="408"/>
      <c r="D24" s="468">
        <f>D23</f>
        <v>19310</v>
      </c>
      <c r="E24" s="628">
        <f>E23</f>
        <v>4868.4799999999996</v>
      </c>
    </row>
    <row r="25" spans="1:5" ht="13.8" thickBot="1" x14ac:dyDescent="0.3">
      <c r="A25" s="410" t="s">
        <v>13</v>
      </c>
      <c r="B25" s="411"/>
      <c r="C25" s="411"/>
      <c r="D25" s="412">
        <f>D24</f>
        <v>19310</v>
      </c>
      <c r="E25" s="434">
        <f>E24</f>
        <v>4868.4799999999996</v>
      </c>
    </row>
    <row r="27" spans="1:5" ht="15.6" x14ac:dyDescent="0.3">
      <c r="A27" s="394" t="s">
        <v>14</v>
      </c>
      <c r="B27" s="395"/>
      <c r="C27" s="395"/>
      <c r="D27" s="395"/>
      <c r="E27" s="395"/>
    </row>
    <row r="28" spans="1:5" x14ac:dyDescent="0.25">
      <c r="A28" s="413"/>
    </row>
    <row r="29" spans="1:5" ht="20.399999999999999" x14ac:dyDescent="0.25">
      <c r="A29" s="1168" t="s">
        <v>22</v>
      </c>
      <c r="B29" s="1168"/>
      <c r="C29" s="553" t="s">
        <v>15</v>
      </c>
      <c r="D29" s="552" t="s">
        <v>992</v>
      </c>
      <c r="E29" s="553" t="s">
        <v>1022</v>
      </c>
    </row>
    <row r="30" spans="1:5" ht="45.75" customHeight="1" x14ac:dyDescent="0.25">
      <c r="A30" s="732" t="s">
        <v>433</v>
      </c>
      <c r="B30" s="920"/>
      <c r="C30" s="319" t="s">
        <v>434</v>
      </c>
      <c r="D30" s="320">
        <v>200</v>
      </c>
      <c r="E30" s="320">
        <v>212</v>
      </c>
    </row>
    <row r="31" spans="1:5" x14ac:dyDescent="0.25">
      <c r="E31" s="416"/>
    </row>
    <row r="32" spans="1:5" ht="13.8" thickBot="1" x14ac:dyDescent="0.3">
      <c r="A32" s="417" t="s">
        <v>16</v>
      </c>
      <c r="C32" s="416"/>
      <c r="D32" s="416"/>
      <c r="E32" s="416"/>
    </row>
    <row r="33" spans="1:5" ht="61.8" thickBot="1" x14ac:dyDescent="0.3">
      <c r="A33" s="463" t="s">
        <v>17</v>
      </c>
      <c r="B33" s="1149" t="s">
        <v>902</v>
      </c>
      <c r="C33" s="1150"/>
      <c r="D33" s="1150"/>
      <c r="E33" s="1151"/>
    </row>
    <row r="34" spans="1:5" ht="13.8" thickBot="1" x14ac:dyDescent="0.3"/>
    <row r="35" spans="1:5" ht="23.4" thickBot="1" x14ac:dyDescent="0.3">
      <c r="A35" s="418" t="s">
        <v>253</v>
      </c>
      <c r="B35" s="1152" t="s">
        <v>431</v>
      </c>
      <c r="C35" s="1152"/>
      <c r="D35" s="1152"/>
      <c r="E35" s="1153"/>
    </row>
  </sheetData>
  <mergeCells count="14">
    <mergeCell ref="C9:E9"/>
    <mergeCell ref="B33:E33"/>
    <mergeCell ref="B35:E35"/>
    <mergeCell ref="C11:D11"/>
    <mergeCell ref="C12:D12"/>
    <mergeCell ref="C13:D13"/>
    <mergeCell ref="C14:D14"/>
    <mergeCell ref="A29:B29"/>
    <mergeCell ref="A30:B30"/>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92D050"/>
    <pageSetUpPr fitToPage="1"/>
  </sheetPr>
  <dimension ref="A1:I46"/>
  <sheetViews>
    <sheetView topLeftCell="A26" workbookViewId="0">
      <selection activeCell="B44" sqref="B44:F44"/>
    </sheetView>
  </sheetViews>
  <sheetFormatPr defaultRowHeight="13.2" x14ac:dyDescent="0.25"/>
  <cols>
    <col min="1" max="1" width="18.33203125" customWidth="1"/>
    <col min="2" max="2" width="10.6640625" customWidth="1"/>
    <col min="4" max="4" width="15.88671875"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63" t="s">
        <v>617</v>
      </c>
      <c r="C5" s="595" t="s">
        <v>269</v>
      </c>
      <c r="D5" s="1015" t="s">
        <v>265</v>
      </c>
      <c r="E5" s="1016"/>
      <c r="F5" s="1017"/>
    </row>
    <row r="6" spans="1:9" ht="13.8" thickBot="1" x14ac:dyDescent="0.3">
      <c r="A6" s="10" t="s">
        <v>27</v>
      </c>
      <c r="C6" s="596" t="s">
        <v>345</v>
      </c>
      <c r="D6" s="1015" t="s">
        <v>346</v>
      </c>
      <c r="E6" s="1016"/>
      <c r="F6" s="1017"/>
    </row>
    <row r="7" spans="1:9" ht="13.8" thickBot="1" x14ac:dyDescent="0.3">
      <c r="A7" s="3"/>
    </row>
    <row r="8" spans="1:9" ht="13.8" thickBot="1" x14ac:dyDescent="0.3">
      <c r="A8" s="258" t="s">
        <v>21</v>
      </c>
      <c r="C8" s="716" t="s">
        <v>270</v>
      </c>
      <c r="D8" s="717"/>
      <c r="E8" s="717"/>
      <c r="F8" s="718"/>
    </row>
    <row r="9" spans="1:9" ht="21.6" thickBot="1" x14ac:dyDescent="0.3">
      <c r="A9" s="255" t="s">
        <v>25</v>
      </c>
      <c r="C9" s="856" t="s">
        <v>268</v>
      </c>
      <c r="D9" s="857"/>
      <c r="E9" s="857"/>
      <c r="F9" s="858"/>
    </row>
    <row r="10" spans="1:9" ht="13.8" thickBot="1" x14ac:dyDescent="0.3">
      <c r="A10" s="255" t="s">
        <v>26</v>
      </c>
      <c r="C10" s="716" t="s">
        <v>873</v>
      </c>
      <c r="D10" s="717"/>
      <c r="E10" s="717"/>
      <c r="F10" s="718"/>
    </row>
    <row r="11" spans="1:9" ht="13.8" thickBot="1" x14ac:dyDescent="0.3">
      <c r="A11" s="259"/>
    </row>
    <row r="12" spans="1:9" ht="13.8" thickBot="1" x14ac:dyDescent="0.3">
      <c r="A12" s="259"/>
      <c r="C12" s="719" t="s">
        <v>343</v>
      </c>
      <c r="D12" s="945"/>
    </row>
    <row r="13" spans="1:9" ht="21.6" thickBot="1" x14ac:dyDescent="0.3">
      <c r="A13" s="260" t="s">
        <v>2</v>
      </c>
      <c r="C13" s="1059">
        <v>176.69300000000001</v>
      </c>
      <c r="D13" s="718"/>
    </row>
    <row r="14" spans="1:9" ht="21.6" thickBot="1" x14ac:dyDescent="0.3">
      <c r="A14" s="258" t="s">
        <v>271</v>
      </c>
      <c r="C14" s="1059">
        <v>176.69300000000001</v>
      </c>
      <c r="D14" s="718"/>
    </row>
    <row r="15" spans="1:9" ht="13.8" thickBot="1" x14ac:dyDescent="0.3">
      <c r="A15" s="255" t="s">
        <v>1</v>
      </c>
      <c r="C15" s="1071">
        <v>63.378999999999998</v>
      </c>
      <c r="D15" s="1097"/>
    </row>
    <row r="16" spans="1:9" ht="13.8" thickBot="1" x14ac:dyDescent="0.3">
      <c r="A16" s="261"/>
    </row>
    <row r="17" spans="1:9" ht="13.8" thickBot="1" x14ac:dyDescent="0.3">
      <c r="A17" s="258" t="s">
        <v>18</v>
      </c>
      <c r="C17" s="716" t="s">
        <v>1101</v>
      </c>
      <c r="D17" s="717"/>
      <c r="E17" s="717"/>
      <c r="F17" s="718"/>
    </row>
    <row r="18" spans="1:9" ht="13.8" thickBot="1" x14ac:dyDescent="0.3">
      <c r="A18" s="255" t="s">
        <v>19</v>
      </c>
      <c r="C18" s="716" t="s">
        <v>1102</v>
      </c>
      <c r="D18" s="717"/>
      <c r="E18" s="717"/>
      <c r="F18" s="718"/>
    </row>
    <row r="20" spans="1:9" ht="15.6" x14ac:dyDescent="0.3">
      <c r="A20" s="8" t="s">
        <v>5</v>
      </c>
      <c r="B20" s="8"/>
      <c r="C20" s="9"/>
      <c r="D20" s="9"/>
      <c r="E20" s="9"/>
      <c r="F20" s="9"/>
      <c r="G20" s="40"/>
      <c r="H20" s="40"/>
      <c r="I20" s="40"/>
    </row>
    <row r="21" spans="1:9" ht="15.6" x14ac:dyDescent="0.3">
      <c r="A21" s="2"/>
    </row>
    <row r="22" spans="1:9" x14ac:dyDescent="0.25">
      <c r="A22" s="22" t="s">
        <v>23</v>
      </c>
      <c r="B22" s="15" t="s">
        <v>6</v>
      </c>
      <c r="C22" s="15" t="s">
        <v>7</v>
      </c>
      <c r="D22" s="15" t="s">
        <v>8</v>
      </c>
      <c r="E22" s="15" t="s">
        <v>9</v>
      </c>
      <c r="F22" s="15" t="s">
        <v>10</v>
      </c>
      <c r="G22" s="324"/>
      <c r="H22" s="324"/>
      <c r="I22" s="324"/>
    </row>
    <row r="23" spans="1:9" x14ac:dyDescent="0.25">
      <c r="A23" s="15"/>
      <c r="B23" s="75">
        <v>610</v>
      </c>
      <c r="C23" s="74"/>
      <c r="D23" s="75" t="s">
        <v>54</v>
      </c>
      <c r="E23" s="115">
        <v>49270</v>
      </c>
      <c r="F23" s="115">
        <v>21688.79</v>
      </c>
      <c r="G23" s="324"/>
      <c r="H23" s="324"/>
      <c r="I23" s="324"/>
    </row>
    <row r="24" spans="1:9" x14ac:dyDescent="0.25">
      <c r="A24" s="15"/>
      <c r="B24" s="75">
        <v>620</v>
      </c>
      <c r="C24" s="74"/>
      <c r="D24" s="75" t="s">
        <v>57</v>
      </c>
      <c r="E24" s="115">
        <v>17650</v>
      </c>
      <c r="F24" s="115">
        <v>7633.42</v>
      </c>
      <c r="G24" s="324"/>
      <c r="H24" s="324"/>
      <c r="I24" s="324"/>
    </row>
    <row r="25" spans="1:9" x14ac:dyDescent="0.25">
      <c r="A25" s="215"/>
      <c r="B25" s="157">
        <v>630</v>
      </c>
      <c r="C25" s="157"/>
      <c r="D25" s="157" t="s">
        <v>55</v>
      </c>
      <c r="E25" s="160">
        <v>105173</v>
      </c>
      <c r="F25" s="160">
        <v>34057.57</v>
      </c>
      <c r="G25" s="14"/>
      <c r="H25" s="325"/>
      <c r="I25" s="325"/>
    </row>
    <row r="26" spans="1:9" ht="13.8" thickBot="1" x14ac:dyDescent="0.3">
      <c r="A26" s="228"/>
      <c r="B26" s="241">
        <v>640</v>
      </c>
      <c r="C26" s="241"/>
      <c r="D26" s="241" t="s">
        <v>66</v>
      </c>
      <c r="E26" s="242">
        <v>4600</v>
      </c>
      <c r="F26" s="242">
        <v>0</v>
      </c>
      <c r="G26" s="326"/>
      <c r="H26" s="327"/>
      <c r="I26" s="327"/>
    </row>
    <row r="27" spans="1:9" ht="13.8" thickBot="1" x14ac:dyDescent="0.3">
      <c r="A27" s="17" t="s">
        <v>11</v>
      </c>
      <c r="B27" s="18"/>
      <c r="C27" s="18"/>
      <c r="D27" s="18"/>
      <c r="E27" s="52">
        <f>SUM(E23:E26)</f>
        <v>176693</v>
      </c>
      <c r="F27" s="53">
        <f>SUM(F23:F26)</f>
        <v>63379.78</v>
      </c>
      <c r="G27" s="326"/>
      <c r="H27" s="327"/>
      <c r="I27" s="327"/>
    </row>
    <row r="28" spans="1:9" ht="13.8" thickBot="1" x14ac:dyDescent="0.3">
      <c r="A28" s="228"/>
      <c r="B28" s="253"/>
      <c r="C28" s="215"/>
      <c r="D28" s="215"/>
      <c r="E28" s="214"/>
      <c r="F28" s="214"/>
      <c r="G28" s="14"/>
      <c r="H28" s="328"/>
      <c r="I28" s="328"/>
    </row>
    <row r="29" spans="1:9" ht="13.8" thickBot="1" x14ac:dyDescent="0.3">
      <c r="A29" s="17" t="s">
        <v>12</v>
      </c>
      <c r="B29" s="229"/>
      <c r="C29" s="18"/>
      <c r="D29" s="18"/>
      <c r="E29" s="52">
        <f>E28</f>
        <v>0</v>
      </c>
      <c r="F29" s="52">
        <f>F28</f>
        <v>0</v>
      </c>
      <c r="G29" s="14"/>
      <c r="H29" s="328"/>
      <c r="I29" s="328"/>
    </row>
    <row r="30" spans="1:9" ht="13.8" thickBot="1" x14ac:dyDescent="0.3">
      <c r="A30" s="20" t="s">
        <v>13</v>
      </c>
      <c r="B30" s="18"/>
      <c r="C30" s="18"/>
      <c r="D30" s="18"/>
      <c r="E30" s="50">
        <f>E29+E27</f>
        <v>176693</v>
      </c>
      <c r="F30" s="50">
        <f>F29+F27</f>
        <v>63379.78</v>
      </c>
      <c r="G30" s="14"/>
      <c r="H30" s="328"/>
      <c r="I30" s="328"/>
    </row>
    <row r="31" spans="1:9" x14ac:dyDescent="0.25">
      <c r="A31" s="344" t="s">
        <v>243</v>
      </c>
      <c r="B31" s="989" t="s">
        <v>6</v>
      </c>
      <c r="C31" s="989"/>
      <c r="D31" s="345" t="s">
        <v>244</v>
      </c>
      <c r="E31" s="345" t="s">
        <v>9</v>
      </c>
      <c r="F31" s="346" t="s">
        <v>10</v>
      </c>
      <c r="G31" s="14"/>
      <c r="H31" s="328"/>
      <c r="I31" s="328"/>
    </row>
    <row r="32" spans="1:9" x14ac:dyDescent="0.25">
      <c r="A32" s="385"/>
      <c r="B32" s="990">
        <v>223</v>
      </c>
      <c r="C32" s="991"/>
      <c r="D32" s="16" t="s">
        <v>828</v>
      </c>
      <c r="E32" s="47">
        <v>50000</v>
      </c>
      <c r="F32" s="348">
        <v>16020.29</v>
      </c>
      <c r="G32" s="14"/>
      <c r="H32" s="328"/>
      <c r="I32" s="328"/>
    </row>
    <row r="33" spans="1:9" x14ac:dyDescent="0.25">
      <c r="A33" s="347"/>
      <c r="B33" s="990"/>
      <c r="C33" s="991"/>
      <c r="D33" s="16"/>
      <c r="E33" s="47"/>
      <c r="F33" s="348"/>
      <c r="G33" s="14"/>
      <c r="H33" s="328"/>
      <c r="I33" s="328"/>
    </row>
    <row r="34" spans="1:9" ht="13.8" thickBot="1" x14ac:dyDescent="0.3">
      <c r="A34" s="27" t="s">
        <v>245</v>
      </c>
      <c r="B34" s="25"/>
      <c r="C34" s="25"/>
      <c r="D34" s="25"/>
      <c r="E34" s="323">
        <f>E33+E32</f>
        <v>50000</v>
      </c>
      <c r="F34" s="321">
        <f>F33+F32</f>
        <v>16020.29</v>
      </c>
      <c r="G34" s="14"/>
      <c r="H34" s="328"/>
      <c r="I34" s="328"/>
    </row>
    <row r="35" spans="1:9" x14ac:dyDescent="0.25">
      <c r="A35" s="205"/>
      <c r="B35" s="14"/>
      <c r="C35" s="14"/>
      <c r="D35" s="14"/>
      <c r="E35" s="325"/>
      <c r="F35" s="325"/>
      <c r="G35" s="40"/>
      <c r="H35" s="40"/>
      <c r="I35" s="40"/>
    </row>
    <row r="36" spans="1:9" ht="15.6" x14ac:dyDescent="0.3">
      <c r="A36" s="8" t="s">
        <v>14</v>
      </c>
      <c r="B36" s="257"/>
      <c r="C36" s="9"/>
      <c r="D36" s="9"/>
      <c r="E36" s="9"/>
      <c r="F36" s="9"/>
      <c r="G36" s="197"/>
      <c r="H36" s="332"/>
      <c r="I36" s="197"/>
    </row>
    <row r="37" spans="1:9" x14ac:dyDescent="0.25">
      <c r="A37" s="1"/>
      <c r="B37" s="40"/>
      <c r="G37" s="330"/>
      <c r="H37" s="331"/>
    </row>
    <row r="38" spans="1:9" ht="37.5" customHeight="1" x14ac:dyDescent="0.25">
      <c r="A38" s="750" t="s">
        <v>22</v>
      </c>
      <c r="B38" s="750"/>
      <c r="C38" s="750"/>
      <c r="D38" s="156" t="s">
        <v>15</v>
      </c>
      <c r="E38" s="156" t="s">
        <v>936</v>
      </c>
      <c r="F38" s="156" t="s">
        <v>1001</v>
      </c>
      <c r="G38" s="334"/>
      <c r="H38" s="335"/>
      <c r="I38" s="336"/>
    </row>
    <row r="39" spans="1:9" ht="30.6" x14ac:dyDescent="0.25">
      <c r="A39" s="1169" t="s">
        <v>479</v>
      </c>
      <c r="B39" s="1170"/>
      <c r="C39" s="1171"/>
      <c r="D39" s="39" t="s">
        <v>478</v>
      </c>
      <c r="E39" s="38">
        <v>162</v>
      </c>
      <c r="F39" s="38">
        <v>147</v>
      </c>
      <c r="G39" s="337" t="s">
        <v>272</v>
      </c>
      <c r="H39" s="337"/>
      <c r="I39" s="14"/>
    </row>
    <row r="40" spans="1:9" ht="20.399999999999999" x14ac:dyDescent="0.25">
      <c r="A40" s="1169" t="s">
        <v>698</v>
      </c>
      <c r="B40" s="1170"/>
      <c r="C40" s="1171"/>
      <c r="D40" s="39" t="s">
        <v>699</v>
      </c>
      <c r="E40" s="55">
        <v>26</v>
      </c>
      <c r="F40" s="55">
        <v>22</v>
      </c>
      <c r="G40" s="338"/>
      <c r="H40" s="338"/>
      <c r="I40" s="338"/>
    </row>
    <row r="41" spans="1:9" ht="20.399999999999999" x14ac:dyDescent="0.25">
      <c r="A41" s="1172"/>
      <c r="B41" s="1173"/>
      <c r="C41" s="1174"/>
      <c r="D41" s="39" t="s">
        <v>700</v>
      </c>
      <c r="E41" s="55">
        <v>5</v>
      </c>
      <c r="F41" s="55">
        <v>1</v>
      </c>
    </row>
    <row r="42" spans="1:9" x14ac:dyDescent="0.25">
      <c r="D42" s="334"/>
      <c r="E42" s="333"/>
      <c r="F42" s="333"/>
      <c r="G42" s="338"/>
      <c r="H42" s="338"/>
      <c r="I42" s="338"/>
    </row>
    <row r="43" spans="1:9" ht="13.8" thickBot="1" x14ac:dyDescent="0.3">
      <c r="A43" s="4" t="s">
        <v>16</v>
      </c>
      <c r="D43" s="334"/>
      <c r="E43" s="4"/>
    </row>
    <row r="44" spans="1:9" ht="67.8" thickBot="1" x14ac:dyDescent="0.3">
      <c r="A44" s="339" t="s">
        <v>17</v>
      </c>
      <c r="B44" s="986" t="s">
        <v>1103</v>
      </c>
      <c r="C44" s="745"/>
      <c r="D44" s="745"/>
      <c r="E44" s="745"/>
      <c r="F44" s="746"/>
    </row>
    <row r="45" spans="1:9" ht="13.8" thickBot="1" x14ac:dyDescent="0.3"/>
    <row r="46" spans="1:9" ht="23.4" thickBot="1" x14ac:dyDescent="0.3">
      <c r="A46" s="221" t="s">
        <v>253</v>
      </c>
      <c r="B46" s="986" t="s">
        <v>697</v>
      </c>
      <c r="C46" s="745"/>
      <c r="D46" s="745"/>
      <c r="E46" s="745"/>
      <c r="F46" s="746"/>
    </row>
  </sheetData>
  <mergeCells count="21">
    <mergeCell ref="C10:F10"/>
    <mergeCell ref="C9:F9"/>
    <mergeCell ref="D3:F3"/>
    <mergeCell ref="D4:F4"/>
    <mergeCell ref="D5:F5"/>
    <mergeCell ref="D6:F6"/>
    <mergeCell ref="C8:F8"/>
    <mergeCell ref="C12:D12"/>
    <mergeCell ref="C13:D13"/>
    <mergeCell ref="C14:D14"/>
    <mergeCell ref="B44:F44"/>
    <mergeCell ref="B31:C31"/>
    <mergeCell ref="B32:C32"/>
    <mergeCell ref="B33:C33"/>
    <mergeCell ref="C17:F17"/>
    <mergeCell ref="C15:D15"/>
    <mergeCell ref="B46:F46"/>
    <mergeCell ref="C18:F18"/>
    <mergeCell ref="A38:C38"/>
    <mergeCell ref="A39:C39"/>
    <mergeCell ref="A40:C41"/>
  </mergeCells>
  <pageMargins left="0.7" right="0.7" top="0.75" bottom="0.75" header="0.3" footer="0.3"/>
  <pageSetup paperSize="9" scale="81" fitToHeight="0" orientation="portrait" verticalDpi="0" r:id="rId1"/>
  <legacyDrawing r:id="rId2"/>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92D050"/>
    <pageSetUpPr fitToPage="1"/>
  </sheetPr>
  <dimension ref="A1:I46"/>
  <sheetViews>
    <sheetView topLeftCell="A28" workbookViewId="0">
      <selection activeCell="B44" sqref="B44:F44"/>
    </sheetView>
  </sheetViews>
  <sheetFormatPr defaultRowHeight="13.2" x14ac:dyDescent="0.25"/>
  <cols>
    <col min="1" max="1" width="18.33203125" customWidth="1"/>
    <col min="2" max="2" width="10.6640625" customWidth="1"/>
    <col min="4" max="4" width="15.88671875"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63" t="s">
        <v>617</v>
      </c>
      <c r="C5" s="595" t="s">
        <v>269</v>
      </c>
      <c r="D5" s="1015" t="s">
        <v>265</v>
      </c>
      <c r="E5" s="1016"/>
      <c r="F5" s="1017"/>
    </row>
    <row r="6" spans="1:9" ht="13.8" thickBot="1" x14ac:dyDescent="0.3">
      <c r="A6" s="10" t="s">
        <v>27</v>
      </c>
      <c r="C6" s="596" t="s">
        <v>353</v>
      </c>
      <c r="D6" s="1015" t="s">
        <v>354</v>
      </c>
      <c r="E6" s="1016"/>
      <c r="F6" s="1017"/>
    </row>
    <row r="7" spans="1:9" ht="13.8" thickBot="1" x14ac:dyDescent="0.3">
      <c r="A7" s="3"/>
    </row>
    <row r="8" spans="1:9" ht="13.8" thickBot="1" x14ac:dyDescent="0.3">
      <c r="A8" s="258" t="s">
        <v>21</v>
      </c>
      <c r="C8" s="716" t="s">
        <v>355</v>
      </c>
      <c r="D8" s="717"/>
      <c r="E8" s="717"/>
      <c r="F8" s="718"/>
    </row>
    <row r="9" spans="1:9" ht="21.6" thickBot="1" x14ac:dyDescent="0.3">
      <c r="A9" s="255" t="s">
        <v>25</v>
      </c>
      <c r="C9" s="856" t="s">
        <v>268</v>
      </c>
      <c r="D9" s="857"/>
      <c r="E9" s="857"/>
      <c r="F9" s="858"/>
    </row>
    <row r="10" spans="1:9" ht="13.8" thickBot="1" x14ac:dyDescent="0.3">
      <c r="A10" s="255" t="s">
        <v>26</v>
      </c>
      <c r="C10" s="716" t="s">
        <v>356</v>
      </c>
      <c r="D10" s="717"/>
      <c r="E10" s="717"/>
      <c r="F10" s="718"/>
    </row>
    <row r="11" spans="1:9" ht="13.8" thickBot="1" x14ac:dyDescent="0.3">
      <c r="A11" s="259"/>
    </row>
    <row r="12" spans="1:9" ht="13.8" thickBot="1" x14ac:dyDescent="0.3">
      <c r="A12" s="259"/>
      <c r="C12" s="719" t="s">
        <v>343</v>
      </c>
      <c r="D12" s="945"/>
    </row>
    <row r="13" spans="1:9" ht="15.75" customHeight="1" thickBot="1" x14ac:dyDescent="0.3">
      <c r="A13" s="260" t="s">
        <v>2</v>
      </c>
      <c r="C13" s="1059">
        <v>147</v>
      </c>
      <c r="D13" s="718"/>
    </row>
    <row r="14" spans="1:9" ht="15" customHeight="1" thickBot="1" x14ac:dyDescent="0.3">
      <c r="A14" s="258" t="s">
        <v>271</v>
      </c>
      <c r="C14" s="1059">
        <v>147</v>
      </c>
      <c r="D14" s="718"/>
    </row>
    <row r="15" spans="1:9" ht="13.8" thickBot="1" x14ac:dyDescent="0.3">
      <c r="A15" s="255" t="s">
        <v>1</v>
      </c>
      <c r="C15" s="1071">
        <v>75.819000000000003</v>
      </c>
      <c r="D15" s="1097"/>
    </row>
    <row r="16" spans="1:9" ht="13.8" thickBot="1" x14ac:dyDescent="0.3">
      <c r="A16" s="261"/>
    </row>
    <row r="17" spans="1:9" ht="13.8" thickBot="1" x14ac:dyDescent="0.3">
      <c r="A17" s="258" t="s">
        <v>18</v>
      </c>
      <c r="C17" s="716" t="s">
        <v>1099</v>
      </c>
      <c r="D17" s="717"/>
      <c r="E17" s="717"/>
      <c r="F17" s="718"/>
    </row>
    <row r="18" spans="1:9" ht="13.8" thickBot="1" x14ac:dyDescent="0.3">
      <c r="A18" s="255" t="s">
        <v>19</v>
      </c>
      <c r="C18" s="716" t="s">
        <v>940</v>
      </c>
      <c r="D18" s="717"/>
      <c r="E18" s="717"/>
      <c r="F18" s="718"/>
    </row>
    <row r="20" spans="1:9" ht="15.6" x14ac:dyDescent="0.3">
      <c r="A20" s="8" t="s">
        <v>5</v>
      </c>
      <c r="B20" s="8"/>
      <c r="C20" s="9"/>
      <c r="D20" s="9"/>
      <c r="E20" s="9"/>
      <c r="F20" s="9"/>
      <c r="G20" s="40"/>
      <c r="H20" s="40"/>
      <c r="I20" s="40"/>
    </row>
    <row r="21" spans="1:9" ht="15.6" x14ac:dyDescent="0.3">
      <c r="A21" s="2"/>
    </row>
    <row r="22" spans="1:9" x14ac:dyDescent="0.25">
      <c r="A22" s="22" t="s">
        <v>23</v>
      </c>
      <c r="B22" s="15" t="s">
        <v>6</v>
      </c>
      <c r="C22" s="15" t="s">
        <v>7</v>
      </c>
      <c r="D22" s="15" t="s">
        <v>8</v>
      </c>
      <c r="E22" s="15" t="s">
        <v>9</v>
      </c>
      <c r="F22" s="15" t="s">
        <v>10</v>
      </c>
      <c r="G22" s="324"/>
      <c r="H22" s="324"/>
      <c r="I22" s="324"/>
    </row>
    <row r="23" spans="1:9" x14ac:dyDescent="0.25">
      <c r="A23" s="15"/>
      <c r="B23" s="75">
        <v>610</v>
      </c>
      <c r="C23" s="74"/>
      <c r="D23" s="75" t="s">
        <v>54</v>
      </c>
      <c r="E23" s="115">
        <v>48000</v>
      </c>
      <c r="F23" s="115">
        <v>22780.86</v>
      </c>
      <c r="G23" s="324"/>
      <c r="H23" s="324"/>
      <c r="I23" s="324"/>
    </row>
    <row r="24" spans="1:9" x14ac:dyDescent="0.25">
      <c r="A24" s="15"/>
      <c r="B24" s="75">
        <v>620</v>
      </c>
      <c r="C24" s="74"/>
      <c r="D24" s="75" t="s">
        <v>57</v>
      </c>
      <c r="E24" s="115">
        <v>17200</v>
      </c>
      <c r="F24" s="115">
        <v>8250.4</v>
      </c>
      <c r="G24" s="324"/>
      <c r="H24" s="324"/>
      <c r="I24" s="324"/>
    </row>
    <row r="25" spans="1:9" x14ac:dyDescent="0.25">
      <c r="A25" s="215"/>
      <c r="B25" s="157">
        <v>630</v>
      </c>
      <c r="C25" s="157"/>
      <c r="D25" s="157" t="s">
        <v>55</v>
      </c>
      <c r="E25" s="160">
        <v>81400</v>
      </c>
      <c r="F25" s="160">
        <v>44787.87</v>
      </c>
      <c r="G25" s="14"/>
      <c r="H25" s="325"/>
      <c r="I25" s="325"/>
    </row>
    <row r="26" spans="1:9" ht="13.8" thickBot="1" x14ac:dyDescent="0.3">
      <c r="A26" s="228"/>
      <c r="B26" s="241">
        <v>640</v>
      </c>
      <c r="C26" s="241"/>
      <c r="D26" s="241" t="s">
        <v>66</v>
      </c>
      <c r="E26" s="242">
        <v>400</v>
      </c>
      <c r="F26" s="242">
        <v>0</v>
      </c>
      <c r="G26" s="326"/>
      <c r="H26" s="327"/>
      <c r="I26" s="327"/>
    </row>
    <row r="27" spans="1:9" ht="13.8" thickBot="1" x14ac:dyDescent="0.3">
      <c r="A27" s="17" t="s">
        <v>11</v>
      </c>
      <c r="B27" s="18"/>
      <c r="C27" s="18"/>
      <c r="D27" s="18"/>
      <c r="E27" s="52">
        <f>SUM(E23:E26)</f>
        <v>147000</v>
      </c>
      <c r="F27" s="53">
        <f>SUM(F23:F26)</f>
        <v>75819.13</v>
      </c>
      <c r="G27" s="326"/>
      <c r="H27" s="327"/>
      <c r="I27" s="327"/>
    </row>
    <row r="28" spans="1:9" ht="13.8" thickBot="1" x14ac:dyDescent="0.3">
      <c r="A28" s="228"/>
      <c r="B28" s="253"/>
      <c r="C28" s="215"/>
      <c r="D28" s="215"/>
      <c r="E28" s="214"/>
      <c r="F28" s="214"/>
      <c r="G28" s="14"/>
      <c r="H28" s="328"/>
      <c r="I28" s="328"/>
    </row>
    <row r="29" spans="1:9" ht="13.8" thickBot="1" x14ac:dyDescent="0.3">
      <c r="A29" s="17" t="s">
        <v>12</v>
      </c>
      <c r="B29" s="229"/>
      <c r="C29" s="18"/>
      <c r="D29" s="18"/>
      <c r="E29" s="52"/>
      <c r="F29" s="52"/>
      <c r="G29" s="14"/>
      <c r="H29" s="328"/>
      <c r="I29" s="328"/>
    </row>
    <row r="30" spans="1:9" ht="13.8" thickBot="1" x14ac:dyDescent="0.3">
      <c r="A30" s="341" t="s">
        <v>13</v>
      </c>
      <c r="B30" s="342"/>
      <c r="C30" s="342"/>
      <c r="D30" s="342"/>
      <c r="E30" s="343">
        <f>E29+E27</f>
        <v>147000</v>
      </c>
      <c r="F30" s="343">
        <f>F29+F27</f>
        <v>75819.13</v>
      </c>
      <c r="G30" s="14"/>
      <c r="H30" s="328"/>
      <c r="I30" s="328"/>
    </row>
    <row r="31" spans="1:9" x14ac:dyDescent="0.25">
      <c r="A31" s="344" t="s">
        <v>243</v>
      </c>
      <c r="B31" s="989" t="s">
        <v>6</v>
      </c>
      <c r="C31" s="989"/>
      <c r="D31" s="345" t="s">
        <v>244</v>
      </c>
      <c r="E31" s="345" t="s">
        <v>9</v>
      </c>
      <c r="F31" s="346" t="s">
        <v>10</v>
      </c>
      <c r="G31" s="14"/>
      <c r="H31" s="328"/>
      <c r="I31" s="328"/>
    </row>
    <row r="32" spans="1:9" x14ac:dyDescent="0.25">
      <c r="A32" s="385"/>
      <c r="B32" s="990">
        <v>223</v>
      </c>
      <c r="C32" s="991"/>
      <c r="D32" s="16" t="s">
        <v>829</v>
      </c>
      <c r="E32" s="47">
        <v>70000</v>
      </c>
      <c r="F32" s="348">
        <v>25623.29</v>
      </c>
      <c r="G32" s="14"/>
      <c r="H32" s="328"/>
      <c r="I32" s="328"/>
    </row>
    <row r="33" spans="1:9" x14ac:dyDescent="0.25">
      <c r="A33" s="347"/>
      <c r="B33" s="990"/>
      <c r="C33" s="991"/>
      <c r="D33" s="16"/>
      <c r="E33" s="47"/>
      <c r="F33" s="348"/>
      <c r="G33" s="14"/>
      <c r="H33" s="328"/>
      <c r="I33" s="328"/>
    </row>
    <row r="34" spans="1:9" ht="13.8" thickBot="1" x14ac:dyDescent="0.3">
      <c r="A34" s="27" t="s">
        <v>245</v>
      </c>
      <c r="B34" s="25"/>
      <c r="C34" s="25"/>
      <c r="D34" s="25"/>
      <c r="E34" s="323">
        <f>E33+E32</f>
        <v>70000</v>
      </c>
      <c r="F34" s="321">
        <f>F33+F32</f>
        <v>25623.29</v>
      </c>
      <c r="G34" s="14"/>
      <c r="H34" s="328"/>
      <c r="I34" s="328"/>
    </row>
    <row r="35" spans="1:9" x14ac:dyDescent="0.25">
      <c r="E35" s="14"/>
      <c r="F35" s="14"/>
      <c r="G35" s="14"/>
      <c r="H35" s="328"/>
      <c r="I35" s="328"/>
    </row>
    <row r="36" spans="1:9" ht="15.6" x14ac:dyDescent="0.3">
      <c r="A36" s="8" t="s">
        <v>14</v>
      </c>
      <c r="B36" s="257"/>
      <c r="C36" s="9"/>
      <c r="D36" s="9"/>
      <c r="E36" s="9"/>
      <c r="F36" s="9"/>
      <c r="G36" s="40"/>
      <c r="H36" s="40"/>
      <c r="I36" s="40"/>
    </row>
    <row r="37" spans="1:9" x14ac:dyDescent="0.25">
      <c r="A37" s="1"/>
      <c r="B37" s="40"/>
    </row>
    <row r="38" spans="1:9" ht="27" customHeight="1" x14ac:dyDescent="0.25">
      <c r="A38" s="641" t="s">
        <v>22</v>
      </c>
      <c r="B38" s="1038" t="s">
        <v>15</v>
      </c>
      <c r="C38" s="1114"/>
      <c r="D38" s="1039"/>
      <c r="E38" s="156" t="s">
        <v>936</v>
      </c>
      <c r="F38" s="156" t="s">
        <v>1001</v>
      </c>
      <c r="G38" s="324"/>
      <c r="H38" s="324"/>
      <c r="I38" s="329"/>
    </row>
    <row r="39" spans="1:9" ht="25.5" customHeight="1" x14ac:dyDescent="0.25">
      <c r="A39" s="843" t="s">
        <v>267</v>
      </c>
      <c r="B39" s="1175" t="s">
        <v>795</v>
      </c>
      <c r="C39" s="1176"/>
      <c r="D39" s="1177"/>
      <c r="E39" s="236" t="s">
        <v>830</v>
      </c>
      <c r="F39" s="38">
        <v>154</v>
      </c>
      <c r="G39" s="197"/>
      <c r="H39" s="332"/>
      <c r="I39" s="197"/>
    </row>
    <row r="40" spans="1:9" ht="24" customHeight="1" x14ac:dyDescent="0.25">
      <c r="A40" s="844"/>
      <c r="B40" s="1175" t="s">
        <v>796</v>
      </c>
      <c r="C40" s="1176"/>
      <c r="D40" s="1177"/>
      <c r="E40" s="236" t="s">
        <v>831</v>
      </c>
      <c r="F40" s="38">
        <v>25</v>
      </c>
      <c r="G40" s="197"/>
      <c r="H40" s="332"/>
      <c r="I40" s="197"/>
    </row>
    <row r="41" spans="1:9" ht="21.75" customHeight="1" x14ac:dyDescent="0.25">
      <c r="A41" s="520" t="s">
        <v>357</v>
      </c>
      <c r="B41" s="1175" t="s">
        <v>750</v>
      </c>
      <c r="C41" s="1176"/>
      <c r="D41" s="1177"/>
      <c r="E41" s="236" t="s">
        <v>121</v>
      </c>
      <c r="F41" s="38">
        <v>10</v>
      </c>
      <c r="G41" s="197"/>
      <c r="H41" s="332"/>
      <c r="I41" s="197"/>
    </row>
    <row r="42" spans="1:9" ht="12.75" customHeight="1" x14ac:dyDescent="0.25">
      <c r="E42" s="333"/>
      <c r="F42" s="333"/>
      <c r="G42" s="334"/>
      <c r="H42" s="335"/>
      <c r="I42" s="336"/>
    </row>
    <row r="43" spans="1:9" ht="13.8" thickBot="1" x14ac:dyDescent="0.3">
      <c r="A43" s="4" t="s">
        <v>16</v>
      </c>
      <c r="E43" s="4"/>
      <c r="G43" s="337" t="s">
        <v>272</v>
      </c>
      <c r="H43" s="337"/>
      <c r="I43" s="14"/>
    </row>
    <row r="44" spans="1:9" ht="81.75" customHeight="1" thickBot="1" x14ac:dyDescent="0.3">
      <c r="A44" s="339" t="s">
        <v>17</v>
      </c>
      <c r="B44" s="986" t="s">
        <v>1100</v>
      </c>
      <c r="C44" s="745"/>
      <c r="D44" s="745"/>
      <c r="E44" s="745"/>
      <c r="F44" s="746"/>
      <c r="G44" s="338"/>
      <c r="H44" s="338"/>
      <c r="I44" s="338"/>
    </row>
    <row r="45" spans="1:9" ht="13.8" thickBot="1" x14ac:dyDescent="0.3"/>
    <row r="46" spans="1:9" ht="41.25" customHeight="1" thickBot="1" x14ac:dyDescent="0.3">
      <c r="A46" s="221" t="s">
        <v>253</v>
      </c>
      <c r="B46" s="986"/>
      <c r="C46" s="745"/>
      <c r="D46" s="745"/>
      <c r="E46" s="745"/>
      <c r="F46" s="746"/>
      <c r="G46" s="338"/>
      <c r="H46" s="338"/>
      <c r="I46" s="338"/>
    </row>
  </sheetData>
  <mergeCells count="23">
    <mergeCell ref="B46:F46"/>
    <mergeCell ref="B31:C31"/>
    <mergeCell ref="B33:C33"/>
    <mergeCell ref="A39:A40"/>
    <mergeCell ref="B38:D38"/>
    <mergeCell ref="B39:D39"/>
    <mergeCell ref="B40:D40"/>
    <mergeCell ref="C9:F9"/>
    <mergeCell ref="C18:F18"/>
    <mergeCell ref="B44:F44"/>
    <mergeCell ref="B41:D41"/>
    <mergeCell ref="C10:F10"/>
    <mergeCell ref="C12:D12"/>
    <mergeCell ref="C13:D13"/>
    <mergeCell ref="C14:D14"/>
    <mergeCell ref="C15:D15"/>
    <mergeCell ref="C17:F17"/>
    <mergeCell ref="B32:C32"/>
    <mergeCell ref="D3:F3"/>
    <mergeCell ref="D4:F4"/>
    <mergeCell ref="D5:F5"/>
    <mergeCell ref="D6:F6"/>
    <mergeCell ref="C8:F8"/>
  </mergeCells>
  <pageMargins left="0.7" right="0.7" top="0.75" bottom="0.75" header="0.3" footer="0.3"/>
  <pageSetup paperSize="9" scale="81" fitToHeight="0" orientation="portrait" verticalDpi="0" r:id="rId1"/>
  <legacyDrawing r:id="rId2"/>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92D050"/>
    <pageSetUpPr fitToPage="1"/>
  </sheetPr>
  <dimension ref="A1:I47"/>
  <sheetViews>
    <sheetView topLeftCell="A36" workbookViewId="0">
      <selection activeCell="F43" sqref="F43"/>
    </sheetView>
  </sheetViews>
  <sheetFormatPr defaultRowHeight="13.2" x14ac:dyDescent="0.25"/>
  <cols>
    <col min="1" max="1" width="23.5546875" customWidth="1"/>
    <col min="2" max="2" width="4.5546875" customWidth="1"/>
    <col min="3" max="3" width="5.88671875" customWidth="1"/>
    <col min="4" max="4" width="20"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63" t="s">
        <v>617</v>
      </c>
      <c r="C5" s="595" t="s">
        <v>269</v>
      </c>
      <c r="D5" s="1015" t="s">
        <v>265</v>
      </c>
      <c r="E5" s="1016"/>
      <c r="F5" s="1017"/>
    </row>
    <row r="6" spans="1:9" ht="13.8" thickBot="1" x14ac:dyDescent="0.3">
      <c r="A6" s="10" t="s">
        <v>27</v>
      </c>
      <c r="C6" s="596" t="s">
        <v>628</v>
      </c>
      <c r="D6" s="1015" t="s">
        <v>400</v>
      </c>
      <c r="E6" s="1016"/>
      <c r="F6" s="1017"/>
    </row>
    <row r="7" spans="1:9" ht="13.8" thickBot="1" x14ac:dyDescent="0.3">
      <c r="A7" s="3"/>
    </row>
    <row r="8" spans="1:9" ht="13.8" thickBot="1" x14ac:dyDescent="0.3">
      <c r="A8" s="258" t="s">
        <v>21</v>
      </c>
      <c r="C8" s="716" t="s">
        <v>389</v>
      </c>
      <c r="D8" s="717"/>
      <c r="E8" s="717"/>
      <c r="F8" s="718"/>
    </row>
    <row r="9" spans="1:9" ht="21.6" thickBot="1" x14ac:dyDescent="0.3">
      <c r="A9" s="255" t="s">
        <v>25</v>
      </c>
      <c r="C9" s="856" t="s">
        <v>405</v>
      </c>
      <c r="D9" s="857"/>
      <c r="E9" s="857"/>
      <c r="F9" s="858"/>
    </row>
    <row r="10" spans="1:9" ht="13.8" thickBot="1" x14ac:dyDescent="0.3">
      <c r="A10" s="255" t="s">
        <v>26</v>
      </c>
      <c r="C10" s="716" t="s">
        <v>824</v>
      </c>
      <c r="D10" s="717"/>
      <c r="E10" s="717"/>
      <c r="F10" s="718"/>
    </row>
    <row r="11" spans="1:9" ht="13.8" thickBot="1" x14ac:dyDescent="0.3">
      <c r="A11" s="259"/>
    </row>
    <row r="12" spans="1:9" ht="13.8" thickBot="1" x14ac:dyDescent="0.3">
      <c r="A12" s="259"/>
      <c r="C12" s="719" t="s">
        <v>343</v>
      </c>
      <c r="D12" s="945"/>
    </row>
    <row r="13" spans="1:9" ht="13.8" thickBot="1" x14ac:dyDescent="0.3">
      <c r="A13" s="260" t="s">
        <v>2</v>
      </c>
      <c r="C13" s="1059">
        <v>179.357</v>
      </c>
      <c r="D13" s="718"/>
    </row>
    <row r="14" spans="1:9" ht="13.8" thickBot="1" x14ac:dyDescent="0.3">
      <c r="A14" s="258" t="s">
        <v>271</v>
      </c>
      <c r="C14" s="1059">
        <v>179.357</v>
      </c>
      <c r="D14" s="718"/>
    </row>
    <row r="15" spans="1:9" ht="13.8" thickBot="1" x14ac:dyDescent="0.3">
      <c r="A15" s="255" t="s">
        <v>1</v>
      </c>
      <c r="C15" s="1071">
        <v>59.603000000000002</v>
      </c>
      <c r="D15" s="1097"/>
    </row>
    <row r="16" spans="1:9" ht="13.8" thickBot="1" x14ac:dyDescent="0.3">
      <c r="A16" s="261"/>
    </row>
    <row r="17" spans="1:9" ht="13.8" thickBot="1" x14ac:dyDescent="0.3">
      <c r="A17" s="258" t="s">
        <v>18</v>
      </c>
      <c r="C17" s="716" t="s">
        <v>1034</v>
      </c>
      <c r="D17" s="717"/>
      <c r="E17" s="717"/>
      <c r="F17" s="718"/>
    </row>
    <row r="18" spans="1:9" ht="13.8" thickBot="1" x14ac:dyDescent="0.3">
      <c r="A18" s="255" t="s">
        <v>19</v>
      </c>
      <c r="C18" s="716" t="s">
        <v>1035</v>
      </c>
      <c r="D18" s="717"/>
      <c r="E18" s="717"/>
      <c r="F18" s="718"/>
    </row>
    <row r="20" spans="1:9" ht="15.6" x14ac:dyDescent="0.3">
      <c r="A20" s="8" t="s">
        <v>5</v>
      </c>
      <c r="B20" s="8"/>
      <c r="C20" s="9"/>
      <c r="D20" s="9"/>
      <c r="E20" s="9"/>
      <c r="F20" s="9"/>
      <c r="G20" s="40"/>
      <c r="H20" s="40"/>
      <c r="I20" s="40"/>
    </row>
    <row r="21" spans="1:9" ht="3.75" customHeight="1" x14ac:dyDescent="0.3">
      <c r="A21" s="2"/>
    </row>
    <row r="22" spans="1:9" x14ac:dyDescent="0.25">
      <c r="A22" s="22" t="s">
        <v>23</v>
      </c>
      <c r="B22" s="15" t="s">
        <v>6</v>
      </c>
      <c r="C22" s="15" t="s">
        <v>7</v>
      </c>
      <c r="D22" s="15" t="s">
        <v>8</v>
      </c>
      <c r="E22" s="15" t="s">
        <v>9</v>
      </c>
      <c r="F22" s="15" t="s">
        <v>10</v>
      </c>
      <c r="G22" s="324"/>
      <c r="H22" s="324"/>
      <c r="I22" s="324"/>
    </row>
    <row r="23" spans="1:9" x14ac:dyDescent="0.25">
      <c r="A23" s="15"/>
      <c r="B23" s="75">
        <v>610</v>
      </c>
      <c r="C23" s="74"/>
      <c r="D23" s="442" t="s">
        <v>54</v>
      </c>
      <c r="E23" s="47">
        <v>64970</v>
      </c>
      <c r="F23" s="47">
        <v>28680</v>
      </c>
      <c r="G23" s="324"/>
      <c r="H23" s="324"/>
      <c r="I23" s="324"/>
    </row>
    <row r="24" spans="1:9" x14ac:dyDescent="0.25">
      <c r="A24" s="15"/>
      <c r="B24" s="75">
        <v>620</v>
      </c>
      <c r="C24" s="74"/>
      <c r="D24" s="442" t="s">
        <v>57</v>
      </c>
      <c r="E24" s="47">
        <v>22707</v>
      </c>
      <c r="F24" s="47">
        <v>9825</v>
      </c>
      <c r="G24" s="324"/>
      <c r="H24" s="324"/>
      <c r="I24" s="324"/>
    </row>
    <row r="25" spans="1:9" x14ac:dyDescent="0.25">
      <c r="A25" s="215"/>
      <c r="B25" s="157">
        <v>630</v>
      </c>
      <c r="C25" s="157"/>
      <c r="D25" s="443" t="s">
        <v>55</v>
      </c>
      <c r="E25" s="47">
        <v>91280</v>
      </c>
      <c r="F25" s="47">
        <v>21098</v>
      </c>
      <c r="G25" s="14"/>
      <c r="H25" s="325"/>
      <c r="I25" s="325"/>
    </row>
    <row r="26" spans="1:9" ht="13.8" thickBot="1" x14ac:dyDescent="0.3">
      <c r="A26" s="228"/>
      <c r="B26" s="241">
        <v>640</v>
      </c>
      <c r="C26" s="241"/>
      <c r="D26" s="241" t="s">
        <v>66</v>
      </c>
      <c r="E26" s="242">
        <v>400</v>
      </c>
      <c r="F26" s="242">
        <v>0</v>
      </c>
      <c r="G26" s="326"/>
      <c r="H26" s="327"/>
      <c r="I26" s="327"/>
    </row>
    <row r="27" spans="1:9" ht="13.8" thickBot="1" x14ac:dyDescent="0.3">
      <c r="A27" s="17" t="s">
        <v>11</v>
      </c>
      <c r="B27" s="18"/>
      <c r="C27" s="18"/>
      <c r="D27" s="18"/>
      <c r="E27" s="52">
        <f>SUM(E23:E26)</f>
        <v>179357</v>
      </c>
      <c r="F27" s="53">
        <f>SUM(F23:F26)</f>
        <v>59603</v>
      </c>
      <c r="G27" s="326"/>
      <c r="H27" s="327"/>
      <c r="I27" s="327"/>
    </row>
    <row r="28" spans="1:9" ht="13.8" thickBot="1" x14ac:dyDescent="0.3">
      <c r="A28" s="228"/>
      <c r="B28" s="253"/>
      <c r="C28" s="215"/>
      <c r="D28" s="215"/>
      <c r="E28" s="214"/>
      <c r="F28" s="214"/>
      <c r="G28" s="14"/>
      <c r="H28" s="328"/>
      <c r="I28" s="328"/>
    </row>
    <row r="29" spans="1:9" ht="13.8" thickBot="1" x14ac:dyDescent="0.3">
      <c r="A29" s="17" t="s">
        <v>12</v>
      </c>
      <c r="B29" s="229"/>
      <c r="C29" s="18"/>
      <c r="D29" s="18"/>
      <c r="E29" s="52">
        <v>0</v>
      </c>
      <c r="F29" s="52">
        <v>0</v>
      </c>
      <c r="G29" s="14"/>
      <c r="H29" s="328"/>
      <c r="I29" s="328"/>
    </row>
    <row r="30" spans="1:9" ht="13.8" thickBot="1" x14ac:dyDescent="0.3">
      <c r="A30" s="20" t="s">
        <v>13</v>
      </c>
      <c r="B30" s="18"/>
      <c r="C30" s="18"/>
      <c r="D30" s="18"/>
      <c r="E30" s="50">
        <f>E29+E27</f>
        <v>179357</v>
      </c>
      <c r="F30" s="50">
        <f>F29+F27</f>
        <v>59603</v>
      </c>
      <c r="G30" s="14"/>
      <c r="H30" s="328"/>
      <c r="I30" s="328"/>
    </row>
    <row r="31" spans="1:9" x14ac:dyDescent="0.25">
      <c r="A31" s="344" t="s">
        <v>243</v>
      </c>
      <c r="B31" s="989" t="s">
        <v>6</v>
      </c>
      <c r="C31" s="989"/>
      <c r="D31" s="345" t="s">
        <v>244</v>
      </c>
      <c r="E31" s="345" t="s">
        <v>9</v>
      </c>
      <c r="F31" s="346" t="s">
        <v>10</v>
      </c>
      <c r="G31" s="14"/>
      <c r="H31" s="328"/>
      <c r="I31" s="328"/>
    </row>
    <row r="32" spans="1:9" x14ac:dyDescent="0.25">
      <c r="A32" s="385"/>
      <c r="B32" s="990">
        <v>223</v>
      </c>
      <c r="C32" s="991"/>
      <c r="D32" s="16" t="s">
        <v>881</v>
      </c>
      <c r="E32" s="47">
        <v>70000</v>
      </c>
      <c r="F32" s="348">
        <v>14083.81</v>
      </c>
      <c r="G32" s="14"/>
      <c r="H32" s="328"/>
      <c r="I32" s="328"/>
    </row>
    <row r="33" spans="1:9" x14ac:dyDescent="0.25">
      <c r="A33" s="347"/>
      <c r="B33" s="990">
        <v>223</v>
      </c>
      <c r="C33" s="991"/>
      <c r="D33" s="16" t="s">
        <v>266</v>
      </c>
      <c r="E33" s="47">
        <v>8000</v>
      </c>
      <c r="F33" s="348">
        <v>6426.8</v>
      </c>
      <c r="G33" s="40"/>
      <c r="H33" s="40"/>
      <c r="I33" s="40"/>
    </row>
    <row r="34" spans="1:9" ht="13.8" thickBot="1" x14ac:dyDescent="0.3">
      <c r="A34" s="27" t="s">
        <v>245</v>
      </c>
      <c r="B34" s="25"/>
      <c r="C34" s="25"/>
      <c r="D34" s="25"/>
      <c r="E34" s="323">
        <f>E32+E33</f>
        <v>78000</v>
      </c>
      <c r="F34" s="323">
        <f>F32+F33</f>
        <v>20510.61</v>
      </c>
    </row>
    <row r="35" spans="1:9" ht="15.75" customHeight="1" x14ac:dyDescent="0.25">
      <c r="E35" s="14"/>
      <c r="F35" s="14"/>
      <c r="G35" s="324"/>
      <c r="H35" s="324"/>
      <c r="I35" s="329"/>
    </row>
    <row r="36" spans="1:9" ht="12.75" customHeight="1" x14ac:dyDescent="0.3">
      <c r="A36" s="8" t="s">
        <v>14</v>
      </c>
      <c r="B36" s="257"/>
      <c r="C36" s="9"/>
      <c r="D36" s="9"/>
      <c r="E36" s="9"/>
      <c r="F36" s="9"/>
      <c r="G36" s="197"/>
      <c r="H36" s="332"/>
      <c r="I36" s="197"/>
    </row>
    <row r="37" spans="1:9" x14ac:dyDescent="0.25">
      <c r="A37" s="1"/>
      <c r="B37" s="40"/>
      <c r="G37" s="197"/>
      <c r="H37" s="332"/>
      <c r="I37" s="197"/>
    </row>
    <row r="38" spans="1:9" ht="27.75" customHeight="1" x14ac:dyDescent="0.25">
      <c r="A38" s="750" t="s">
        <v>22</v>
      </c>
      <c r="B38" s="750"/>
      <c r="C38" s="750"/>
      <c r="D38" s="156" t="s">
        <v>15</v>
      </c>
      <c r="E38" s="156" t="s">
        <v>936</v>
      </c>
      <c r="F38" s="156" t="s">
        <v>1001</v>
      </c>
      <c r="G38" s="330"/>
      <c r="H38" s="331"/>
    </row>
    <row r="39" spans="1:9" ht="32.25" customHeight="1" x14ac:dyDescent="0.25">
      <c r="A39" s="1169" t="s">
        <v>344</v>
      </c>
      <c r="B39" s="1170"/>
      <c r="C39" s="1171"/>
      <c r="D39" s="547" t="s">
        <v>401</v>
      </c>
      <c r="E39" s="373">
        <v>90</v>
      </c>
      <c r="F39" s="320">
        <v>123</v>
      </c>
      <c r="G39" s="334"/>
      <c r="H39" s="335"/>
      <c r="I39" s="336"/>
    </row>
    <row r="40" spans="1:9" x14ac:dyDescent="0.25">
      <c r="A40" s="1178"/>
      <c r="B40" s="1179"/>
      <c r="C40" s="1180"/>
      <c r="D40" s="548" t="s">
        <v>630</v>
      </c>
      <c r="E40" s="373">
        <v>100</v>
      </c>
      <c r="F40" s="320">
        <v>84</v>
      </c>
      <c r="G40" s="337" t="s">
        <v>272</v>
      </c>
      <c r="H40" s="337"/>
      <c r="I40" s="14"/>
    </row>
    <row r="41" spans="1:9" x14ac:dyDescent="0.25">
      <c r="A41" s="1172"/>
      <c r="B41" s="1173"/>
      <c r="C41" s="1174"/>
      <c r="D41" s="549" t="s">
        <v>631</v>
      </c>
      <c r="E41" s="236" t="s">
        <v>402</v>
      </c>
      <c r="F41" s="320">
        <v>27</v>
      </c>
      <c r="G41" s="338"/>
      <c r="H41" s="338"/>
      <c r="I41" s="338"/>
    </row>
    <row r="42" spans="1:9" x14ac:dyDescent="0.25">
      <c r="A42" s="1064" t="s">
        <v>629</v>
      </c>
      <c r="B42" s="1064"/>
      <c r="C42" s="1064"/>
      <c r="D42" s="547" t="s">
        <v>754</v>
      </c>
      <c r="E42" s="390" t="s">
        <v>166</v>
      </c>
      <c r="F42" s="389">
        <v>2</v>
      </c>
      <c r="G42" s="338"/>
      <c r="H42" s="338"/>
      <c r="I42" s="338"/>
    </row>
    <row r="43" spans="1:9" x14ac:dyDescent="0.25">
      <c r="E43" s="333"/>
      <c r="F43" s="333"/>
    </row>
    <row r="44" spans="1:9" ht="24.75" customHeight="1" thickBot="1" x14ac:dyDescent="0.3">
      <c r="A44" s="4" t="s">
        <v>16</v>
      </c>
      <c r="E44" s="4"/>
      <c r="G44" s="338"/>
      <c r="H44" s="338"/>
      <c r="I44" s="338"/>
    </row>
    <row r="45" spans="1:9" ht="159.75" customHeight="1" thickBot="1" x14ac:dyDescent="0.3">
      <c r="A45" s="339" t="s">
        <v>17</v>
      </c>
      <c r="B45" s="986" t="s">
        <v>1037</v>
      </c>
      <c r="C45" s="745"/>
      <c r="D45" s="745"/>
      <c r="E45" s="745"/>
      <c r="F45" s="746"/>
    </row>
    <row r="46" spans="1:9" ht="13.8" thickBot="1" x14ac:dyDescent="0.3"/>
    <row r="47" spans="1:9" ht="23.4" thickBot="1" x14ac:dyDescent="0.3">
      <c r="A47" s="221" t="s">
        <v>253</v>
      </c>
      <c r="B47" s="986"/>
      <c r="C47" s="745"/>
      <c r="D47" s="745"/>
      <c r="E47" s="745"/>
      <c r="F47" s="746"/>
    </row>
  </sheetData>
  <mergeCells count="21">
    <mergeCell ref="C15:D15"/>
    <mergeCell ref="C17:F17"/>
    <mergeCell ref="B47:F47"/>
    <mergeCell ref="B31:C31"/>
    <mergeCell ref="B33:C33"/>
    <mergeCell ref="A39:C41"/>
    <mergeCell ref="A42:C42"/>
    <mergeCell ref="C18:F18"/>
    <mergeCell ref="A38:C38"/>
    <mergeCell ref="B45:F45"/>
    <mergeCell ref="B32:C32"/>
    <mergeCell ref="C9:F9"/>
    <mergeCell ref="C10:F10"/>
    <mergeCell ref="C12:D12"/>
    <mergeCell ref="C13:D13"/>
    <mergeCell ref="C14:D14"/>
    <mergeCell ref="D3:F3"/>
    <mergeCell ref="D4:F4"/>
    <mergeCell ref="D5:F5"/>
    <mergeCell ref="D6:F6"/>
    <mergeCell ref="C8:F8"/>
  </mergeCells>
  <pageMargins left="0.7" right="0.7" top="0.75" bottom="0.75" header="0.3" footer="0.3"/>
  <pageSetup paperSize="9" scale="81" fitToHeight="0"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H77"/>
  <sheetViews>
    <sheetView showGridLines="0" zoomScale="70" zoomScaleNormal="70" workbookViewId="0">
      <selection activeCell="I75" sqref="I75"/>
    </sheetView>
  </sheetViews>
  <sheetFormatPr defaultRowHeight="13.2" x14ac:dyDescent="0.25"/>
  <cols>
    <col min="1" max="1" width="23.33203125" customWidth="1"/>
    <col min="2" max="2" width="5.5546875" customWidth="1"/>
    <col min="3" max="3" width="9.5546875" customWidth="1"/>
    <col min="4" max="4" width="20"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v>
      </c>
      <c r="D4" s="42" t="s">
        <v>50</v>
      </c>
      <c r="E4" s="43"/>
      <c r="F4" s="44"/>
    </row>
    <row r="5" spans="1:8" ht="13.8" thickBot="1" x14ac:dyDescent="0.3">
      <c r="A5" s="10" t="s">
        <v>617</v>
      </c>
      <c r="C5" s="36" t="s">
        <v>488</v>
      </c>
      <c r="D5" s="30" t="s">
        <v>204</v>
      </c>
      <c r="E5" s="31"/>
      <c r="F5" s="32"/>
    </row>
    <row r="6" spans="1:8" ht="13.8" thickBot="1" x14ac:dyDescent="0.3">
      <c r="A6" s="3"/>
    </row>
    <row r="7" spans="1:8" ht="13.8" thickBot="1" x14ac:dyDescent="0.3">
      <c r="A7" s="10" t="s">
        <v>21</v>
      </c>
      <c r="C7" s="6" t="s">
        <v>205</v>
      </c>
      <c r="D7" s="5"/>
      <c r="E7" s="5"/>
      <c r="F7" s="45"/>
    </row>
    <row r="8" spans="1:8" ht="13.8" thickBot="1" x14ac:dyDescent="0.3">
      <c r="A8" s="11" t="s">
        <v>42</v>
      </c>
      <c r="C8" s="716" t="s">
        <v>48</v>
      </c>
      <c r="D8" s="717"/>
      <c r="E8" s="717"/>
      <c r="F8" s="718"/>
    </row>
    <row r="9" spans="1:8" ht="13.8" thickBot="1" x14ac:dyDescent="0.3">
      <c r="A9" s="11" t="s">
        <v>26</v>
      </c>
      <c r="C9" s="716" t="s">
        <v>206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4158.951</v>
      </c>
      <c r="D12" s="722"/>
    </row>
    <row r="13" spans="1:8" ht="13.8" thickBot="1" x14ac:dyDescent="0.3">
      <c r="A13" s="10" t="s">
        <v>20</v>
      </c>
      <c r="C13" s="721">
        <v>4565.3190000000004</v>
      </c>
      <c r="D13" s="722"/>
    </row>
    <row r="14" spans="1:8" ht="13.8" thickBot="1" x14ac:dyDescent="0.3">
      <c r="A14" s="11" t="s">
        <v>1</v>
      </c>
      <c r="C14" s="721">
        <v>1479.4929999999999</v>
      </c>
      <c r="D14" s="722"/>
    </row>
    <row r="15" spans="1:8" ht="3" customHeight="1" thickBot="1" x14ac:dyDescent="0.3">
      <c r="A15" s="7"/>
    </row>
    <row r="16" spans="1:8" ht="13.8" thickBot="1" x14ac:dyDescent="0.3">
      <c r="A16" s="10" t="s">
        <v>18</v>
      </c>
      <c r="C16" s="716" t="s">
        <v>1107</v>
      </c>
      <c r="D16" s="717"/>
      <c r="E16" s="717"/>
      <c r="F16" s="718"/>
    </row>
    <row r="17" spans="1:8" ht="13.8" thickBot="1" x14ac:dyDescent="0.3">
      <c r="A17" s="11" t="s">
        <v>19</v>
      </c>
      <c r="C17" s="716" t="s">
        <v>940</v>
      </c>
      <c r="D17" s="717"/>
      <c r="E17" s="717"/>
      <c r="F17" s="718"/>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5"/>
      <c r="B22" s="54">
        <v>610</v>
      </c>
      <c r="C22" s="26"/>
      <c r="D22" s="16" t="s">
        <v>54</v>
      </c>
      <c r="E22" s="47">
        <v>3100</v>
      </c>
      <c r="F22" s="47">
        <v>0</v>
      </c>
    </row>
    <row r="23" spans="1:8" x14ac:dyDescent="0.25">
      <c r="A23" s="15"/>
      <c r="B23" s="54">
        <v>620</v>
      </c>
      <c r="C23" s="26"/>
      <c r="D23" s="16" t="s">
        <v>57</v>
      </c>
      <c r="E23" s="47">
        <v>1085</v>
      </c>
      <c r="F23" s="47">
        <v>360.72</v>
      </c>
    </row>
    <row r="24" spans="1:8" ht="13.8" thickBot="1" x14ac:dyDescent="0.3">
      <c r="A24" s="16"/>
      <c r="B24" s="54">
        <v>630</v>
      </c>
      <c r="C24" s="26"/>
      <c r="D24" s="16" t="s">
        <v>55</v>
      </c>
      <c r="E24" s="47">
        <v>5000</v>
      </c>
      <c r="F24" s="47">
        <f>1905.15+1069.3</f>
        <v>2974.45</v>
      </c>
    </row>
    <row r="25" spans="1:8" ht="13.8" thickBot="1" x14ac:dyDescent="0.3">
      <c r="A25" s="17" t="s">
        <v>11</v>
      </c>
      <c r="B25" s="18"/>
      <c r="C25" s="18"/>
      <c r="D25" s="18"/>
      <c r="E25" s="53">
        <f>SUM(E22:E24)</f>
        <v>9185</v>
      </c>
      <c r="F25" s="53">
        <f>SUM(F22:F24)</f>
        <v>3335.17</v>
      </c>
    </row>
    <row r="26" spans="1:8" x14ac:dyDescent="0.25">
      <c r="A26" s="227"/>
      <c r="B26" s="217">
        <v>711</v>
      </c>
      <c r="C26" s="217"/>
      <c r="D26" s="217" t="s">
        <v>835</v>
      </c>
      <c r="E26" s="232">
        <v>0</v>
      </c>
      <c r="F26" s="232">
        <v>0</v>
      </c>
    </row>
    <row r="27" spans="1:8" x14ac:dyDescent="0.25">
      <c r="A27" s="24"/>
      <c r="B27" s="16">
        <v>716</v>
      </c>
      <c r="C27" s="16"/>
      <c r="D27" s="16" t="s">
        <v>239</v>
      </c>
      <c r="E27" s="47">
        <v>24200</v>
      </c>
      <c r="F27" s="47">
        <f>100+3647.4</f>
        <v>3747.4</v>
      </c>
    </row>
    <row r="28" spans="1:8" ht="13.8" thickBot="1" x14ac:dyDescent="0.3">
      <c r="A28" s="228"/>
      <c r="B28" s="215">
        <v>717</v>
      </c>
      <c r="C28" s="215"/>
      <c r="D28" s="215" t="s">
        <v>816</v>
      </c>
      <c r="E28" s="214">
        <v>4531934</v>
      </c>
      <c r="F28" s="214">
        <v>1472410.72</v>
      </c>
    </row>
    <row r="29" spans="1:8" ht="13.8" thickBot="1" x14ac:dyDescent="0.3">
      <c r="A29" s="17" t="s">
        <v>12</v>
      </c>
      <c r="B29" s="229"/>
      <c r="C29" s="18"/>
      <c r="D29" s="18"/>
      <c r="E29" s="52">
        <f>SUM(E26:E28)</f>
        <v>4556134</v>
      </c>
      <c r="F29" s="52">
        <f>SUM(F26:F28)</f>
        <v>1476158.1199999999</v>
      </c>
    </row>
    <row r="30" spans="1:8" ht="13.8" thickBot="1" x14ac:dyDescent="0.3">
      <c r="A30" s="20" t="s">
        <v>13</v>
      </c>
      <c r="B30" s="18"/>
      <c r="C30" s="18"/>
      <c r="D30" s="18"/>
      <c r="E30" s="50">
        <f>E29+E25</f>
        <v>4565319</v>
      </c>
      <c r="F30" s="50">
        <f>F29+F25</f>
        <v>1479493.2899999998</v>
      </c>
    </row>
    <row r="31" spans="1:8" ht="7.5" customHeight="1" x14ac:dyDescent="0.25"/>
    <row r="32" spans="1:8" hidden="1" x14ac:dyDescent="0.25"/>
    <row r="33" spans="1:8" ht="15.6" x14ac:dyDescent="0.3">
      <c r="A33" s="8" t="s">
        <v>14</v>
      </c>
      <c r="B33" s="9"/>
      <c r="C33" s="9"/>
      <c r="D33" s="9"/>
      <c r="E33" s="9"/>
      <c r="F33" s="9"/>
      <c r="G33" s="40"/>
      <c r="H33" s="40"/>
    </row>
    <row r="34" spans="1:8" ht="6" customHeight="1" x14ac:dyDescent="0.25">
      <c r="A34" s="1"/>
    </row>
    <row r="35" spans="1:8" ht="20.399999999999999" x14ac:dyDescent="0.25">
      <c r="A35" s="750" t="s">
        <v>22</v>
      </c>
      <c r="B35" s="750"/>
      <c r="C35" s="750"/>
      <c r="D35" s="155" t="s">
        <v>15</v>
      </c>
      <c r="E35" s="156" t="s">
        <v>936</v>
      </c>
      <c r="F35" s="23" t="s">
        <v>937</v>
      </c>
    </row>
    <row r="36" spans="1:8" ht="41.25" customHeight="1" x14ac:dyDescent="0.25">
      <c r="A36" s="786" t="s">
        <v>207</v>
      </c>
      <c r="B36" s="787"/>
      <c r="C36" s="788"/>
      <c r="D36" s="39" t="s">
        <v>208</v>
      </c>
      <c r="E36" s="193" t="s">
        <v>211</v>
      </c>
      <c r="F36" s="193" t="s">
        <v>1124</v>
      </c>
    </row>
    <row r="37" spans="1:8" ht="39.75" customHeight="1" x14ac:dyDescent="0.25">
      <c r="A37" s="789"/>
      <c r="B37" s="790"/>
      <c r="C37" s="791"/>
      <c r="D37" s="39" t="s">
        <v>209</v>
      </c>
      <c r="E37" s="193" t="s">
        <v>166</v>
      </c>
      <c r="F37" s="193" t="s">
        <v>1125</v>
      </c>
    </row>
    <row r="38" spans="1:8" ht="33.75" customHeight="1" x14ac:dyDescent="0.25">
      <c r="A38" s="792"/>
      <c r="B38" s="793"/>
      <c r="C38" s="794"/>
      <c r="D38" s="187" t="s">
        <v>210</v>
      </c>
      <c r="E38" s="193" t="s">
        <v>167</v>
      </c>
      <c r="F38" s="193" t="s">
        <v>1126</v>
      </c>
    </row>
    <row r="39" spans="1:8" ht="40.799999999999997" x14ac:dyDescent="0.25">
      <c r="A39" s="796" t="s">
        <v>212</v>
      </c>
      <c r="B39" s="797"/>
      <c r="C39" s="798"/>
      <c r="D39" s="39" t="s">
        <v>213</v>
      </c>
      <c r="E39" s="193" t="s">
        <v>837</v>
      </c>
      <c r="F39" s="708" t="s">
        <v>1127</v>
      </c>
    </row>
    <row r="40" spans="1:8" ht="45.75" customHeight="1" x14ac:dyDescent="0.25">
      <c r="A40" s="740" t="s">
        <v>214</v>
      </c>
      <c r="B40" s="741"/>
      <c r="C40" s="742"/>
      <c r="D40" s="39" t="s">
        <v>215</v>
      </c>
      <c r="E40" s="191" t="s">
        <v>729</v>
      </c>
      <c r="F40" s="55" t="s">
        <v>1128</v>
      </c>
    </row>
    <row r="41" spans="1:8" ht="40.799999999999997" x14ac:dyDescent="0.25">
      <c r="A41" s="740" t="s">
        <v>214</v>
      </c>
      <c r="B41" s="741"/>
      <c r="C41" s="742"/>
      <c r="D41" s="39" t="s">
        <v>456</v>
      </c>
      <c r="E41" s="191" t="s">
        <v>729</v>
      </c>
      <c r="F41" s="55" t="s">
        <v>913</v>
      </c>
    </row>
    <row r="42" spans="1:8" ht="69" customHeight="1" x14ac:dyDescent="0.25">
      <c r="A42" s="799" t="s">
        <v>490</v>
      </c>
      <c r="B42" s="799"/>
      <c r="C42" s="799"/>
      <c r="D42" s="39" t="s">
        <v>836</v>
      </c>
      <c r="E42" s="193" t="s">
        <v>489</v>
      </c>
      <c r="F42" s="193" t="s">
        <v>1129</v>
      </c>
    </row>
    <row r="43" spans="1:8" ht="171.75" customHeight="1" x14ac:dyDescent="0.25">
      <c r="A43" s="786" t="s">
        <v>216</v>
      </c>
      <c r="B43" s="787"/>
      <c r="C43" s="788"/>
      <c r="D43" s="39" t="s">
        <v>217</v>
      </c>
      <c r="E43" s="708">
        <v>0.95</v>
      </c>
      <c r="F43" s="353">
        <v>0.90229999999999999</v>
      </c>
    </row>
    <row r="44" spans="1:8" ht="58.5" customHeight="1" x14ac:dyDescent="0.25">
      <c r="A44" s="792"/>
      <c r="B44" s="793"/>
      <c r="C44" s="794"/>
      <c r="D44" s="39" t="s">
        <v>218</v>
      </c>
      <c r="E44" s="193" t="s">
        <v>491</v>
      </c>
      <c r="F44" s="193" t="s">
        <v>1130</v>
      </c>
    </row>
    <row r="45" spans="1:8" ht="16.5" customHeight="1" x14ac:dyDescent="0.25">
      <c r="A45" s="4" t="s">
        <v>16</v>
      </c>
      <c r="E45" s="14"/>
      <c r="F45" s="14"/>
    </row>
    <row r="46" spans="1:8" ht="114.75" customHeight="1" x14ac:dyDescent="0.25">
      <c r="A46" s="800" t="s">
        <v>17</v>
      </c>
      <c r="B46" s="795" t="s">
        <v>1131</v>
      </c>
      <c r="C46" s="795"/>
      <c r="D46" s="795"/>
      <c r="E46" s="795"/>
      <c r="F46" s="795"/>
      <c r="G46" s="14"/>
      <c r="H46" s="14"/>
    </row>
    <row r="47" spans="1:8" ht="78.75" customHeight="1" x14ac:dyDescent="0.25">
      <c r="A47" s="801"/>
      <c r="B47" s="782" t="s">
        <v>1132</v>
      </c>
      <c r="C47" s="783"/>
      <c r="D47" s="783"/>
      <c r="E47" s="783"/>
      <c r="F47" s="784"/>
    </row>
    <row r="48" spans="1:8" ht="15.75" customHeight="1" x14ac:dyDescent="0.25">
      <c r="A48" s="801"/>
      <c r="B48" s="785" t="s">
        <v>838</v>
      </c>
      <c r="C48" s="780"/>
      <c r="D48" s="780"/>
      <c r="E48" s="780"/>
      <c r="F48" s="781"/>
    </row>
    <row r="49" spans="1:6" ht="22.2" customHeight="1" x14ac:dyDescent="0.25">
      <c r="A49" s="801"/>
      <c r="B49" s="782" t="s">
        <v>1133</v>
      </c>
      <c r="C49" s="783"/>
      <c r="D49" s="783"/>
      <c r="E49" s="783"/>
      <c r="F49" s="784"/>
    </row>
    <row r="50" spans="1:6" ht="17.25" customHeight="1" x14ac:dyDescent="0.25">
      <c r="A50" s="801"/>
      <c r="B50" s="782" t="s">
        <v>1134</v>
      </c>
      <c r="C50" s="783"/>
      <c r="D50" s="783"/>
      <c r="E50" s="783"/>
      <c r="F50" s="784"/>
    </row>
    <row r="51" spans="1:6" x14ac:dyDescent="0.25">
      <c r="A51" s="801"/>
      <c r="B51" s="782" t="s">
        <v>1135</v>
      </c>
      <c r="C51" s="783"/>
      <c r="D51" s="783"/>
      <c r="E51" s="783"/>
      <c r="F51" s="784"/>
    </row>
    <row r="52" spans="1:6" ht="36.6" customHeight="1" x14ac:dyDescent="0.25">
      <c r="A52" s="801"/>
      <c r="B52" s="782" t="s">
        <v>1136</v>
      </c>
      <c r="C52" s="783"/>
      <c r="D52" s="783"/>
      <c r="E52" s="783"/>
      <c r="F52" s="784"/>
    </row>
    <row r="53" spans="1:6" ht="48" customHeight="1" x14ac:dyDescent="0.25">
      <c r="A53" s="801"/>
      <c r="B53" s="782" t="s">
        <v>1137</v>
      </c>
      <c r="C53" s="783"/>
      <c r="D53" s="783"/>
      <c r="E53" s="783"/>
      <c r="F53" s="784"/>
    </row>
    <row r="54" spans="1:6" ht="39" customHeight="1" x14ac:dyDescent="0.25">
      <c r="A54" s="801"/>
      <c r="B54" s="782" t="s">
        <v>1138</v>
      </c>
      <c r="C54" s="783"/>
      <c r="D54" s="783"/>
      <c r="E54" s="783"/>
      <c r="F54" s="784"/>
    </row>
    <row r="55" spans="1:6" ht="57.6" customHeight="1" x14ac:dyDescent="0.25">
      <c r="A55" s="801"/>
      <c r="B55" s="785" t="s">
        <v>1139</v>
      </c>
      <c r="C55" s="780"/>
      <c r="D55" s="780"/>
      <c r="E55" s="780"/>
      <c r="F55" s="781"/>
    </row>
    <row r="56" spans="1:6" ht="43.5" customHeight="1" x14ac:dyDescent="0.25">
      <c r="A56" s="801"/>
      <c r="B56" s="782" t="s">
        <v>1140</v>
      </c>
      <c r="C56" s="783"/>
      <c r="D56" s="783"/>
      <c r="E56" s="783"/>
      <c r="F56" s="784"/>
    </row>
    <row r="57" spans="1:6" ht="37.200000000000003" customHeight="1" x14ac:dyDescent="0.25">
      <c r="A57" s="801"/>
      <c r="B57" s="779" t="s">
        <v>1141</v>
      </c>
      <c r="C57" s="780"/>
      <c r="D57" s="780"/>
      <c r="E57" s="780"/>
      <c r="F57" s="781"/>
    </row>
    <row r="58" spans="1:6" ht="28.2" customHeight="1" x14ac:dyDescent="0.25">
      <c r="A58" s="801"/>
      <c r="B58" s="782" t="s">
        <v>1142</v>
      </c>
      <c r="C58" s="783"/>
      <c r="D58" s="783"/>
      <c r="E58" s="783"/>
      <c r="F58" s="784"/>
    </row>
    <row r="59" spans="1:6" ht="37.200000000000003" customHeight="1" x14ac:dyDescent="0.25">
      <c r="A59" s="801"/>
      <c r="B59" s="782" t="s">
        <v>1143</v>
      </c>
      <c r="C59" s="783"/>
      <c r="D59" s="783"/>
      <c r="E59" s="783"/>
      <c r="F59" s="784"/>
    </row>
    <row r="60" spans="1:6" ht="41.4" customHeight="1" x14ac:dyDescent="0.25">
      <c r="A60" s="801"/>
      <c r="B60" s="782" t="s">
        <v>1144</v>
      </c>
      <c r="C60" s="783"/>
      <c r="D60" s="783"/>
      <c r="E60" s="783"/>
      <c r="F60" s="784"/>
    </row>
    <row r="61" spans="1:6" ht="34.200000000000003" customHeight="1" x14ac:dyDescent="0.25">
      <c r="A61" s="801"/>
      <c r="B61" s="782" t="s">
        <v>1145</v>
      </c>
      <c r="C61" s="783"/>
      <c r="D61" s="783"/>
      <c r="E61" s="783"/>
      <c r="F61" s="784"/>
    </row>
    <row r="62" spans="1:6" ht="15.6" customHeight="1" x14ac:dyDescent="0.25">
      <c r="A62" s="801"/>
      <c r="B62" s="825" t="s">
        <v>914</v>
      </c>
      <c r="C62" s="826"/>
      <c r="D62" s="826"/>
      <c r="E62" s="826"/>
      <c r="F62" s="827"/>
    </row>
    <row r="63" spans="1:6" ht="24.6" customHeight="1" x14ac:dyDescent="0.25">
      <c r="A63" s="801"/>
      <c r="B63" s="822" t="s">
        <v>1146</v>
      </c>
      <c r="C63" s="823"/>
      <c r="D63" s="823"/>
      <c r="E63" s="823"/>
      <c r="F63" s="824"/>
    </row>
    <row r="64" spans="1:6" ht="31.2" customHeight="1" x14ac:dyDescent="0.25">
      <c r="A64" s="801"/>
      <c r="B64" s="803" t="s">
        <v>1147</v>
      </c>
      <c r="C64" s="804"/>
      <c r="D64" s="804"/>
      <c r="E64" s="804"/>
      <c r="F64" s="805"/>
    </row>
    <row r="65" spans="1:6" ht="19.95" customHeight="1" x14ac:dyDescent="0.25">
      <c r="A65" s="801"/>
      <c r="B65" s="825" t="s">
        <v>1148</v>
      </c>
      <c r="C65" s="826"/>
      <c r="D65" s="826"/>
      <c r="E65" s="826"/>
      <c r="F65" s="827"/>
    </row>
    <row r="66" spans="1:6" ht="13.5" customHeight="1" x14ac:dyDescent="0.25">
      <c r="A66" s="801"/>
      <c r="B66" s="822" t="s">
        <v>1146</v>
      </c>
      <c r="C66" s="823"/>
      <c r="D66" s="823"/>
      <c r="E66" s="823"/>
      <c r="F66" s="824"/>
    </row>
    <row r="67" spans="1:6" ht="12" customHeight="1" x14ac:dyDescent="0.25">
      <c r="A67" s="801"/>
      <c r="B67" s="803" t="s">
        <v>1147</v>
      </c>
      <c r="C67" s="804"/>
      <c r="D67" s="804"/>
      <c r="E67" s="804"/>
      <c r="F67" s="805"/>
    </row>
    <row r="68" spans="1:6" ht="27" customHeight="1" x14ac:dyDescent="0.25">
      <c r="A68" s="801"/>
      <c r="B68" s="803"/>
      <c r="C68" s="804"/>
      <c r="D68" s="804"/>
      <c r="E68" s="804"/>
      <c r="F68" s="805"/>
    </row>
    <row r="69" spans="1:6" ht="13.2" customHeight="1" x14ac:dyDescent="0.25">
      <c r="A69" s="801"/>
      <c r="B69" s="806" t="s">
        <v>915</v>
      </c>
      <c r="C69" s="807"/>
      <c r="D69" s="807"/>
      <c r="E69" s="807"/>
      <c r="F69" s="808"/>
    </row>
    <row r="70" spans="1:6" ht="12.75" customHeight="1" x14ac:dyDescent="0.25">
      <c r="A70" s="801"/>
      <c r="B70" s="809" t="s">
        <v>1149</v>
      </c>
      <c r="C70" s="810"/>
      <c r="D70" s="810"/>
      <c r="E70" s="810"/>
      <c r="F70" s="811"/>
    </row>
    <row r="71" spans="1:6" ht="12.75" customHeight="1" x14ac:dyDescent="0.25">
      <c r="A71" s="801"/>
      <c r="B71" s="813" t="s">
        <v>1150</v>
      </c>
      <c r="C71" s="814"/>
      <c r="D71" s="814"/>
      <c r="E71" s="814"/>
      <c r="F71" s="815"/>
    </row>
    <row r="72" spans="1:6" ht="13.2" customHeight="1" x14ac:dyDescent="0.25">
      <c r="A72" s="801"/>
      <c r="B72" s="813" t="s">
        <v>1151</v>
      </c>
      <c r="C72" s="814"/>
      <c r="D72" s="814"/>
      <c r="E72" s="814"/>
      <c r="F72" s="815"/>
    </row>
    <row r="73" spans="1:6" ht="12.75" customHeight="1" x14ac:dyDescent="0.25">
      <c r="A73" s="801"/>
      <c r="B73" s="816" t="s">
        <v>1152</v>
      </c>
      <c r="C73" s="817"/>
      <c r="D73" s="817"/>
      <c r="E73" s="817"/>
      <c r="F73" s="818"/>
    </row>
    <row r="74" spans="1:6" ht="22.8" customHeight="1" x14ac:dyDescent="0.25">
      <c r="A74" s="801"/>
      <c r="B74" s="819" t="s">
        <v>1154</v>
      </c>
      <c r="C74" s="820"/>
      <c r="D74" s="820"/>
      <c r="E74" s="820"/>
      <c r="F74" s="821"/>
    </row>
    <row r="75" spans="1:6" ht="27.75" customHeight="1" x14ac:dyDescent="0.25">
      <c r="A75" s="802"/>
      <c r="B75" s="819" t="s">
        <v>1153</v>
      </c>
      <c r="C75" s="820"/>
      <c r="D75" s="820"/>
      <c r="E75" s="820"/>
      <c r="F75" s="821"/>
    </row>
    <row r="77" spans="1:6" ht="20.399999999999999" x14ac:dyDescent="0.25">
      <c r="A77" s="226" t="s">
        <v>29</v>
      </c>
      <c r="B77" s="812"/>
      <c r="C77" s="812"/>
      <c r="D77" s="812"/>
      <c r="E77" s="812"/>
      <c r="F77" s="812"/>
    </row>
  </sheetData>
  <mergeCells count="47">
    <mergeCell ref="B71:F71"/>
    <mergeCell ref="B60:F60"/>
    <mergeCell ref="B61:F61"/>
    <mergeCell ref="B63:F63"/>
    <mergeCell ref="B66:F66"/>
    <mergeCell ref="B64:F64"/>
    <mergeCell ref="B65:F65"/>
    <mergeCell ref="B62:F62"/>
    <mergeCell ref="B77:F77"/>
    <mergeCell ref="B72:F72"/>
    <mergeCell ref="B73:F73"/>
    <mergeCell ref="B74:F74"/>
    <mergeCell ref="B75:F75"/>
    <mergeCell ref="B48:F48"/>
    <mergeCell ref="B49:F49"/>
    <mergeCell ref="B50:F50"/>
    <mergeCell ref="A43:C44"/>
    <mergeCell ref="C16:F16"/>
    <mergeCell ref="C17:F17"/>
    <mergeCell ref="A35:C35"/>
    <mergeCell ref="A39:C39"/>
    <mergeCell ref="A40:C40"/>
    <mergeCell ref="A41:C41"/>
    <mergeCell ref="A42:C42"/>
    <mergeCell ref="A46:A75"/>
    <mergeCell ref="B67:F67"/>
    <mergeCell ref="B68:F68"/>
    <mergeCell ref="B69:F69"/>
    <mergeCell ref="B70:F70"/>
    <mergeCell ref="A36:C38"/>
    <mergeCell ref="B46:F46"/>
    <mergeCell ref="B47:F47"/>
    <mergeCell ref="C8:F8"/>
    <mergeCell ref="C9:F9"/>
    <mergeCell ref="C11:D11"/>
    <mergeCell ref="C12:D12"/>
    <mergeCell ref="C13:D13"/>
    <mergeCell ref="C14:D14"/>
    <mergeCell ref="B57:F57"/>
    <mergeCell ref="B58:F58"/>
    <mergeCell ref="B59:F59"/>
    <mergeCell ref="B56:F56"/>
    <mergeCell ref="B51:F51"/>
    <mergeCell ref="B52:F52"/>
    <mergeCell ref="B54:F54"/>
    <mergeCell ref="B55:F55"/>
    <mergeCell ref="B53:F53"/>
  </mergeCells>
  <pageMargins left="0.7" right="0.7" top="0.75" bottom="0.75" header="0.3" footer="0.3"/>
  <pageSetup paperSize="9" scale="89" fitToHeight="0" orientation="portrait" r:id="rId1"/>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92D050"/>
    <pageSetUpPr fitToPage="1"/>
  </sheetPr>
  <dimension ref="A1:I45"/>
  <sheetViews>
    <sheetView topLeftCell="A37" workbookViewId="0">
      <selection activeCell="B44" sqref="B44"/>
    </sheetView>
  </sheetViews>
  <sheetFormatPr defaultRowHeight="13.2" x14ac:dyDescent="0.25"/>
  <cols>
    <col min="1" max="1" width="23.5546875" customWidth="1"/>
    <col min="2" max="2" width="4.5546875" customWidth="1"/>
    <col min="3" max="3" width="5.88671875" customWidth="1"/>
    <col min="4" max="4" width="20"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63" t="s">
        <v>617</v>
      </c>
      <c r="C5" s="595" t="s">
        <v>269</v>
      </c>
      <c r="D5" s="1015" t="s">
        <v>265</v>
      </c>
      <c r="E5" s="1016"/>
      <c r="F5" s="1017"/>
    </row>
    <row r="6" spans="1:9" ht="13.8" thickBot="1" x14ac:dyDescent="0.3">
      <c r="A6" s="10" t="s">
        <v>27</v>
      </c>
      <c r="C6" s="595" t="s">
        <v>648</v>
      </c>
      <c r="D6" s="1015" t="s">
        <v>403</v>
      </c>
      <c r="E6" s="1016"/>
      <c r="F6" s="1017"/>
    </row>
    <row r="7" spans="1:9" ht="13.8" thickBot="1" x14ac:dyDescent="0.3">
      <c r="A7" s="3"/>
    </row>
    <row r="8" spans="1:9" ht="13.8" thickBot="1" x14ac:dyDescent="0.3">
      <c r="A8" s="258" t="s">
        <v>21</v>
      </c>
      <c r="C8" s="716" t="s">
        <v>404</v>
      </c>
      <c r="D8" s="717"/>
      <c r="E8" s="717"/>
      <c r="F8" s="718"/>
    </row>
    <row r="9" spans="1:9" ht="21.6" thickBot="1" x14ac:dyDescent="0.3">
      <c r="A9" s="255" t="s">
        <v>25</v>
      </c>
      <c r="C9" s="856" t="s">
        <v>405</v>
      </c>
      <c r="D9" s="857"/>
      <c r="E9" s="857"/>
      <c r="F9" s="858"/>
    </row>
    <row r="10" spans="1:9" ht="13.8" thickBot="1" x14ac:dyDescent="0.3">
      <c r="A10" s="255" t="s">
        <v>26</v>
      </c>
      <c r="C10" s="716" t="s">
        <v>387</v>
      </c>
      <c r="D10" s="717"/>
      <c r="E10" s="717"/>
      <c r="F10" s="718"/>
    </row>
    <row r="11" spans="1:9" ht="13.8" thickBot="1" x14ac:dyDescent="0.3">
      <c r="A11" s="259"/>
    </row>
    <row r="12" spans="1:9" ht="13.8" thickBot="1" x14ac:dyDescent="0.3">
      <c r="A12" s="259"/>
      <c r="C12" s="719" t="s">
        <v>343</v>
      </c>
      <c r="D12" s="945"/>
    </row>
    <row r="13" spans="1:9" ht="13.8" thickBot="1" x14ac:dyDescent="0.3">
      <c r="A13" s="260" t="s">
        <v>2</v>
      </c>
      <c r="C13" s="1059">
        <v>117.46</v>
      </c>
      <c r="D13" s="718"/>
    </row>
    <row r="14" spans="1:9" ht="13.8" thickBot="1" x14ac:dyDescent="0.3">
      <c r="A14" s="258" t="s">
        <v>271</v>
      </c>
      <c r="C14" s="1059">
        <v>117.46</v>
      </c>
      <c r="D14" s="718"/>
    </row>
    <row r="15" spans="1:9" ht="13.8" thickBot="1" x14ac:dyDescent="0.3">
      <c r="A15" s="255" t="s">
        <v>1</v>
      </c>
      <c r="C15" s="1071">
        <v>58.1</v>
      </c>
      <c r="D15" s="1097"/>
    </row>
    <row r="16" spans="1:9" ht="13.8" thickBot="1" x14ac:dyDescent="0.3">
      <c r="A16" s="261"/>
    </row>
    <row r="17" spans="1:9" ht="13.8" thickBot="1" x14ac:dyDescent="0.3">
      <c r="A17" s="258" t="s">
        <v>18</v>
      </c>
      <c r="C17" s="716" t="s">
        <v>1054</v>
      </c>
      <c r="D17" s="717"/>
      <c r="E17" s="717"/>
      <c r="F17" s="718"/>
    </row>
    <row r="18" spans="1:9" ht="13.8" thickBot="1" x14ac:dyDescent="0.3">
      <c r="A18" s="255" t="s">
        <v>19</v>
      </c>
      <c r="C18" s="716" t="s">
        <v>1055</v>
      </c>
      <c r="D18" s="717"/>
      <c r="E18" s="717"/>
      <c r="F18" s="718"/>
    </row>
    <row r="19" spans="1:9" ht="9" customHeight="1" x14ac:dyDescent="0.25"/>
    <row r="20" spans="1:9" ht="15.6" x14ac:dyDescent="0.3">
      <c r="A20" s="8" t="s">
        <v>5</v>
      </c>
      <c r="B20" s="8"/>
      <c r="C20" s="9"/>
      <c r="D20" s="9"/>
      <c r="E20" s="9"/>
      <c r="F20" s="9"/>
      <c r="G20" s="40"/>
      <c r="H20" s="40"/>
      <c r="I20" s="40"/>
    </row>
    <row r="21" spans="1:9" ht="3.75" customHeight="1" thickBot="1" x14ac:dyDescent="0.35">
      <c r="A21" s="2"/>
    </row>
    <row r="22" spans="1:9" x14ac:dyDescent="0.25">
      <c r="A22" s="564" t="s">
        <v>23</v>
      </c>
      <c r="B22" s="375" t="s">
        <v>6</v>
      </c>
      <c r="C22" s="375" t="s">
        <v>7</v>
      </c>
      <c r="D22" s="375" t="s">
        <v>8</v>
      </c>
      <c r="E22" s="375" t="s">
        <v>9</v>
      </c>
      <c r="F22" s="376" t="s">
        <v>10</v>
      </c>
      <c r="G22" s="324"/>
      <c r="H22" s="324"/>
      <c r="I22" s="324"/>
    </row>
    <row r="23" spans="1:9" x14ac:dyDescent="0.25">
      <c r="A23" s="565"/>
      <c r="B23" s="75">
        <v>610</v>
      </c>
      <c r="C23" s="74"/>
      <c r="D23" s="75" t="s">
        <v>54</v>
      </c>
      <c r="E23" s="481">
        <v>49150</v>
      </c>
      <c r="F23" s="380">
        <v>23717.68</v>
      </c>
      <c r="G23" s="324"/>
      <c r="H23" s="324"/>
      <c r="I23" s="324"/>
    </row>
    <row r="24" spans="1:9" x14ac:dyDescent="0.25">
      <c r="A24" s="565"/>
      <c r="B24" s="75">
        <v>620</v>
      </c>
      <c r="C24" s="74"/>
      <c r="D24" s="75" t="s">
        <v>57</v>
      </c>
      <c r="E24" s="481">
        <v>18000</v>
      </c>
      <c r="F24" s="380">
        <v>9908.8799999999992</v>
      </c>
      <c r="G24" s="324"/>
      <c r="H24" s="324"/>
      <c r="I24" s="324"/>
    </row>
    <row r="25" spans="1:9" x14ac:dyDescent="0.25">
      <c r="A25" s="566"/>
      <c r="B25" s="157">
        <v>630</v>
      </c>
      <c r="C25" s="157"/>
      <c r="D25" s="157" t="s">
        <v>55</v>
      </c>
      <c r="E25" s="482">
        <v>47830</v>
      </c>
      <c r="F25" s="380">
        <v>22017.55</v>
      </c>
      <c r="G25" s="14"/>
      <c r="H25" s="325"/>
      <c r="I25" s="325"/>
    </row>
    <row r="26" spans="1:9" ht="13.8" thickBot="1" x14ac:dyDescent="0.3">
      <c r="A26" s="567"/>
      <c r="B26" s="241">
        <v>640</v>
      </c>
      <c r="C26" s="241"/>
      <c r="D26" s="241" t="s">
        <v>66</v>
      </c>
      <c r="E26" s="483">
        <v>2480</v>
      </c>
      <c r="F26" s="380">
        <v>2450.39</v>
      </c>
      <c r="G26" s="326"/>
      <c r="H26" s="327"/>
      <c r="I26" s="327"/>
    </row>
    <row r="27" spans="1:9" ht="13.8" thickBot="1" x14ac:dyDescent="0.3">
      <c r="A27" s="17" t="s">
        <v>11</v>
      </c>
      <c r="B27" s="18"/>
      <c r="C27" s="18"/>
      <c r="D27" s="18"/>
      <c r="E27" s="52">
        <f>SUM(E23:E26)</f>
        <v>117460</v>
      </c>
      <c r="F27" s="53">
        <f>SUM(F23:F26)</f>
        <v>58094.5</v>
      </c>
      <c r="G27" s="326"/>
      <c r="H27" s="327"/>
      <c r="I27" s="327"/>
    </row>
    <row r="28" spans="1:9" ht="13.8" thickBot="1" x14ac:dyDescent="0.3">
      <c r="A28" s="567"/>
      <c r="B28" s="253"/>
      <c r="C28" s="215"/>
      <c r="D28" s="215"/>
      <c r="E28" s="214"/>
      <c r="F28" s="568"/>
      <c r="G28" s="14"/>
      <c r="H28" s="328"/>
      <c r="I28" s="328"/>
    </row>
    <row r="29" spans="1:9" ht="13.8" thickBot="1" x14ac:dyDescent="0.3">
      <c r="A29" s="17" t="s">
        <v>12</v>
      </c>
      <c r="B29" s="229"/>
      <c r="C29" s="18"/>
      <c r="D29" s="18"/>
      <c r="E29" s="52">
        <v>0</v>
      </c>
      <c r="F29" s="53">
        <v>0</v>
      </c>
      <c r="G29" s="14"/>
      <c r="H29" s="328"/>
      <c r="I29" s="328"/>
    </row>
    <row r="30" spans="1:9" ht="13.8" thickBot="1" x14ac:dyDescent="0.3">
      <c r="A30" s="20" t="s">
        <v>13</v>
      </c>
      <c r="B30" s="18"/>
      <c r="C30" s="18"/>
      <c r="D30" s="18"/>
      <c r="E30" s="50">
        <f>E29+E27</f>
        <v>117460</v>
      </c>
      <c r="F30" s="51">
        <f>F29+F27</f>
        <v>58094.5</v>
      </c>
      <c r="G30" s="14"/>
      <c r="H30" s="328"/>
      <c r="I30" s="328"/>
    </row>
    <row r="31" spans="1:9" x14ac:dyDescent="0.25">
      <c r="A31" s="344" t="s">
        <v>243</v>
      </c>
      <c r="B31" s="989" t="s">
        <v>6</v>
      </c>
      <c r="C31" s="989"/>
      <c r="D31" s="345" t="s">
        <v>244</v>
      </c>
      <c r="E31" s="345" t="s">
        <v>9</v>
      </c>
      <c r="F31" s="346" t="s">
        <v>10</v>
      </c>
      <c r="G31" s="14"/>
      <c r="H31" s="328"/>
      <c r="I31" s="328"/>
    </row>
    <row r="32" spans="1:9" x14ac:dyDescent="0.25">
      <c r="A32" s="347"/>
      <c r="B32" s="990">
        <v>223</v>
      </c>
      <c r="C32" s="991"/>
      <c r="D32" s="16" t="s">
        <v>1062</v>
      </c>
      <c r="E32" s="47">
        <v>8600</v>
      </c>
      <c r="F32" s="348">
        <v>6810.9</v>
      </c>
      <c r="G32" s="40"/>
      <c r="H32" s="40"/>
      <c r="I32" s="40"/>
    </row>
    <row r="33" spans="1:9" x14ac:dyDescent="0.25">
      <c r="A33" s="652"/>
      <c r="B33" s="990">
        <v>223</v>
      </c>
      <c r="C33" s="991"/>
      <c r="D33" s="16" t="s">
        <v>1061</v>
      </c>
      <c r="E33" s="47">
        <v>44000</v>
      </c>
      <c r="F33" s="348">
        <v>20848.95</v>
      </c>
      <c r="G33" s="40"/>
      <c r="H33" s="40"/>
      <c r="I33" s="40"/>
    </row>
    <row r="34" spans="1:9" ht="13.8" thickBot="1" x14ac:dyDescent="0.3">
      <c r="A34" s="27" t="s">
        <v>245</v>
      </c>
      <c r="B34" s="25"/>
      <c r="C34" s="25"/>
      <c r="D34" s="25"/>
      <c r="E34" s="323">
        <f>E32+E33</f>
        <v>52600</v>
      </c>
      <c r="F34" s="321">
        <f>F32+F33</f>
        <v>27659.85</v>
      </c>
    </row>
    <row r="35" spans="1:9" ht="10.5" customHeight="1" x14ac:dyDescent="0.25">
      <c r="E35" s="14"/>
      <c r="F35" s="14"/>
      <c r="G35" s="324"/>
      <c r="H35" s="324"/>
      <c r="I35" s="329"/>
    </row>
    <row r="36" spans="1:9" ht="17.25" customHeight="1" x14ac:dyDescent="0.3">
      <c r="A36" s="8" t="s">
        <v>14</v>
      </c>
      <c r="B36" s="257"/>
      <c r="C36" s="9"/>
      <c r="D36" s="9"/>
      <c r="E36" s="9"/>
      <c r="F36" s="9"/>
      <c r="G36" s="197"/>
      <c r="H36" s="332"/>
      <c r="I36" s="197"/>
    </row>
    <row r="37" spans="1:9" ht="6" customHeight="1" x14ac:dyDescent="0.25">
      <c r="A37" s="1"/>
      <c r="B37" s="40"/>
      <c r="G37" s="197"/>
      <c r="H37" s="332"/>
      <c r="I37" s="197"/>
    </row>
    <row r="38" spans="1:9" ht="27.75" customHeight="1" x14ac:dyDescent="0.25">
      <c r="A38" s="750" t="s">
        <v>22</v>
      </c>
      <c r="B38" s="750"/>
      <c r="C38" s="750"/>
      <c r="D38" s="156" t="s">
        <v>15</v>
      </c>
      <c r="E38" s="156" t="s">
        <v>936</v>
      </c>
      <c r="F38" s="156" t="s">
        <v>1001</v>
      </c>
      <c r="G38" s="330"/>
      <c r="H38" s="331"/>
    </row>
    <row r="39" spans="1:9" ht="32.25" customHeight="1" x14ac:dyDescent="0.25">
      <c r="A39" s="1181" t="s">
        <v>649</v>
      </c>
      <c r="B39" s="1181"/>
      <c r="C39" s="1181"/>
      <c r="D39" s="387" t="s">
        <v>748</v>
      </c>
      <c r="E39" s="38">
        <v>215</v>
      </c>
      <c r="F39" s="55">
        <v>274</v>
      </c>
      <c r="G39" s="334"/>
      <c r="H39" s="335"/>
      <c r="I39" s="336"/>
    </row>
    <row r="40" spans="1:9" ht="32.25" customHeight="1" x14ac:dyDescent="0.25">
      <c r="A40" s="1181"/>
      <c r="B40" s="1181"/>
      <c r="C40" s="1181"/>
      <c r="D40" s="387" t="s">
        <v>749</v>
      </c>
      <c r="E40" s="38">
        <v>30</v>
      </c>
      <c r="F40" s="55">
        <v>30</v>
      </c>
      <c r="G40" s="334"/>
      <c r="H40" s="335"/>
      <c r="I40" s="336"/>
    </row>
    <row r="41" spans="1:9" x14ac:dyDescent="0.25">
      <c r="A41" s="1181"/>
      <c r="B41" s="1181"/>
      <c r="C41" s="1181"/>
      <c r="D41" s="387" t="s">
        <v>750</v>
      </c>
      <c r="E41" s="38">
        <v>5</v>
      </c>
      <c r="F41" s="55">
        <v>1</v>
      </c>
      <c r="G41" s="337" t="s">
        <v>272</v>
      </c>
      <c r="H41" s="337"/>
      <c r="I41" s="14"/>
    </row>
    <row r="42" spans="1:9" ht="24.75" customHeight="1" thickBot="1" x14ac:dyDescent="0.3">
      <c r="A42" s="4" t="s">
        <v>16</v>
      </c>
      <c r="E42" s="4"/>
      <c r="G42" s="338"/>
      <c r="H42" s="338"/>
      <c r="I42" s="338"/>
    </row>
    <row r="43" spans="1:9" ht="150" customHeight="1" thickBot="1" x14ac:dyDescent="0.3">
      <c r="A43" s="339" t="s">
        <v>17</v>
      </c>
      <c r="B43" s="986" t="s">
        <v>1063</v>
      </c>
      <c r="C43" s="745"/>
      <c r="D43" s="745"/>
      <c r="E43" s="745"/>
      <c r="F43" s="746"/>
    </row>
    <row r="44" spans="1:9" ht="13.8" thickBot="1" x14ac:dyDescent="0.3"/>
    <row r="45" spans="1:9" ht="23.4" thickBot="1" x14ac:dyDescent="0.3">
      <c r="A45" s="221" t="s">
        <v>253</v>
      </c>
      <c r="B45" s="986" t="s">
        <v>406</v>
      </c>
      <c r="C45" s="745"/>
      <c r="D45" s="745"/>
      <c r="E45" s="745"/>
      <c r="F45" s="746"/>
    </row>
  </sheetData>
  <mergeCells count="20">
    <mergeCell ref="C17:F17"/>
    <mergeCell ref="D3:F3"/>
    <mergeCell ref="D4:F4"/>
    <mergeCell ref="D5:F5"/>
    <mergeCell ref="D6:F6"/>
    <mergeCell ref="C8:F8"/>
    <mergeCell ref="C9:F9"/>
    <mergeCell ref="C10:F10"/>
    <mergeCell ref="C12:D12"/>
    <mergeCell ref="C13:D13"/>
    <mergeCell ref="C14:D14"/>
    <mergeCell ref="C15:D15"/>
    <mergeCell ref="B43:F43"/>
    <mergeCell ref="B45:F45"/>
    <mergeCell ref="C18:F18"/>
    <mergeCell ref="B31:C31"/>
    <mergeCell ref="B32:C32"/>
    <mergeCell ref="A38:C38"/>
    <mergeCell ref="A39:C41"/>
    <mergeCell ref="B33:C33"/>
  </mergeCells>
  <pageMargins left="0.7" right="0.7" top="0.75" bottom="0.75" header="0.3" footer="0.3"/>
  <pageSetup paperSize="9" scale="81" fitToHeight="0" orientation="portrait" r:id="rId1"/>
  <legacyDrawing r:id="rId2"/>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92D050"/>
    <pageSetUpPr fitToPage="1"/>
  </sheetPr>
  <dimension ref="A1:I47"/>
  <sheetViews>
    <sheetView topLeftCell="A29" workbookViewId="0">
      <selection activeCell="B46" sqref="B46"/>
    </sheetView>
  </sheetViews>
  <sheetFormatPr defaultRowHeight="13.2" x14ac:dyDescent="0.25"/>
  <cols>
    <col min="1" max="1" width="23.5546875" customWidth="1"/>
    <col min="2" max="2" width="4.5546875" customWidth="1"/>
    <col min="3" max="3" width="5.88671875" customWidth="1"/>
    <col min="4" max="4" width="20"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63" t="s">
        <v>617</v>
      </c>
      <c r="C5" s="595" t="s">
        <v>269</v>
      </c>
      <c r="D5" s="1187" t="s">
        <v>265</v>
      </c>
      <c r="E5" s="1188"/>
      <c r="F5" s="1189"/>
    </row>
    <row r="6" spans="1:9" ht="13.8" thickBot="1" x14ac:dyDescent="0.3">
      <c r="A6" s="10" t="s">
        <v>27</v>
      </c>
      <c r="C6" s="596" t="s">
        <v>701</v>
      </c>
      <c r="D6" s="1187" t="s">
        <v>416</v>
      </c>
      <c r="E6" s="1188"/>
      <c r="F6" s="1189"/>
    </row>
    <row r="7" spans="1:9" ht="13.8" thickBot="1" x14ac:dyDescent="0.3">
      <c r="A7" s="3"/>
    </row>
    <row r="8" spans="1:9" ht="28.5" customHeight="1" thickBot="1" x14ac:dyDescent="0.3">
      <c r="A8" s="258" t="s">
        <v>21</v>
      </c>
      <c r="C8" s="1143" t="s">
        <v>375</v>
      </c>
      <c r="D8" s="1144"/>
      <c r="E8" s="1144"/>
      <c r="F8" s="1145"/>
      <c r="G8" s="370"/>
    </row>
    <row r="9" spans="1:9" ht="21.6" thickBot="1" x14ac:dyDescent="0.3">
      <c r="A9" s="255" t="s">
        <v>25</v>
      </c>
      <c r="C9" s="856" t="s">
        <v>405</v>
      </c>
      <c r="D9" s="857"/>
      <c r="E9" s="857"/>
      <c r="F9" s="858"/>
    </row>
    <row r="10" spans="1:9" ht="13.8" thickBot="1" x14ac:dyDescent="0.3">
      <c r="A10" s="255" t="s">
        <v>26</v>
      </c>
      <c r="C10" s="1165" t="s">
        <v>417</v>
      </c>
      <c r="D10" s="1166"/>
      <c r="E10" s="1166"/>
      <c r="F10" s="1167"/>
    </row>
    <row r="11" spans="1:9" ht="13.8" thickBot="1" x14ac:dyDescent="0.3">
      <c r="A11" s="259"/>
    </row>
    <row r="12" spans="1:9" ht="13.8" thickBot="1" x14ac:dyDescent="0.3">
      <c r="A12" s="259"/>
      <c r="C12" s="719" t="s">
        <v>343</v>
      </c>
      <c r="D12" s="945"/>
    </row>
    <row r="13" spans="1:9" ht="13.8" thickBot="1" x14ac:dyDescent="0.3">
      <c r="A13" s="260" t="s">
        <v>2</v>
      </c>
      <c r="C13" s="1059">
        <v>157.4</v>
      </c>
      <c r="D13" s="718"/>
    </row>
    <row r="14" spans="1:9" ht="13.8" thickBot="1" x14ac:dyDescent="0.3">
      <c r="A14" s="258" t="s">
        <v>271</v>
      </c>
      <c r="C14" s="1059">
        <v>157.4</v>
      </c>
      <c r="D14" s="718"/>
    </row>
    <row r="15" spans="1:9" ht="13.8" thickBot="1" x14ac:dyDescent="0.3">
      <c r="A15" s="255" t="s">
        <v>1</v>
      </c>
      <c r="C15" s="1071">
        <v>48.241999999999997</v>
      </c>
      <c r="D15" s="1097"/>
    </row>
    <row r="16" spans="1:9" ht="13.8" thickBot="1" x14ac:dyDescent="0.3">
      <c r="A16" s="261"/>
    </row>
    <row r="17" spans="1:9" ht="13.8" thickBot="1" x14ac:dyDescent="0.3">
      <c r="A17" s="258" t="s">
        <v>18</v>
      </c>
      <c r="C17" s="716" t="s">
        <v>1069</v>
      </c>
      <c r="D17" s="717"/>
      <c r="E17" s="717"/>
      <c r="F17" s="718"/>
    </row>
    <row r="18" spans="1:9" ht="13.8" thickBot="1" x14ac:dyDescent="0.3">
      <c r="A18" s="255" t="s">
        <v>19</v>
      </c>
      <c r="C18" s="716" t="s">
        <v>1070</v>
      </c>
      <c r="D18" s="717"/>
      <c r="E18" s="717"/>
      <c r="F18" s="718"/>
    </row>
    <row r="20" spans="1:9" ht="15.6" x14ac:dyDescent="0.3">
      <c r="A20" s="8" t="s">
        <v>5</v>
      </c>
      <c r="B20" s="8"/>
      <c r="C20" s="9"/>
      <c r="D20" s="9"/>
      <c r="E20" s="9"/>
      <c r="F20" s="9"/>
      <c r="G20" s="40"/>
      <c r="H20" s="40"/>
      <c r="I20" s="40"/>
    </row>
    <row r="21" spans="1:9" ht="3.75" customHeight="1" x14ac:dyDescent="0.3">
      <c r="A21" s="2"/>
    </row>
    <row r="22" spans="1:9" x14ac:dyDescent="0.25">
      <c r="A22" s="22" t="s">
        <v>23</v>
      </c>
      <c r="B22" s="15" t="s">
        <v>6</v>
      </c>
      <c r="C22" s="15" t="s">
        <v>7</v>
      </c>
      <c r="D22" s="15" t="s">
        <v>8</v>
      </c>
      <c r="E22" s="15" t="s">
        <v>9</v>
      </c>
      <c r="F22" s="21" t="s">
        <v>10</v>
      </c>
      <c r="G22" s="324"/>
      <c r="H22" s="324"/>
      <c r="I22" s="324"/>
    </row>
    <row r="23" spans="1:9" x14ac:dyDescent="0.25">
      <c r="A23" s="15"/>
      <c r="B23" s="75">
        <v>610</v>
      </c>
      <c r="C23" s="74"/>
      <c r="D23" s="442" t="s">
        <v>54</v>
      </c>
      <c r="E23" s="446">
        <v>62200</v>
      </c>
      <c r="F23" s="469">
        <v>20998.76</v>
      </c>
      <c r="G23" s="324"/>
      <c r="H23" s="324"/>
      <c r="I23" s="324"/>
    </row>
    <row r="24" spans="1:9" x14ac:dyDescent="0.25">
      <c r="A24" s="15"/>
      <c r="B24" s="75">
        <v>620</v>
      </c>
      <c r="C24" s="74"/>
      <c r="D24" s="75" t="s">
        <v>57</v>
      </c>
      <c r="E24" s="446">
        <v>23000</v>
      </c>
      <c r="F24" s="446">
        <v>7724.45</v>
      </c>
      <c r="G24" s="324"/>
      <c r="H24" s="324"/>
      <c r="I24" s="324"/>
    </row>
    <row r="25" spans="1:9" x14ac:dyDescent="0.25">
      <c r="A25" s="215"/>
      <c r="B25" s="157">
        <v>630</v>
      </c>
      <c r="C25" s="157"/>
      <c r="D25" s="157" t="s">
        <v>55</v>
      </c>
      <c r="E25" s="446">
        <v>71000</v>
      </c>
      <c r="F25" s="446">
        <v>18852.23</v>
      </c>
      <c r="G25" s="14"/>
      <c r="H25" s="325"/>
      <c r="I25" s="325"/>
    </row>
    <row r="26" spans="1:9" ht="13.8" thickBot="1" x14ac:dyDescent="0.3">
      <c r="A26" s="228"/>
      <c r="B26" s="241">
        <v>640</v>
      </c>
      <c r="C26" s="241"/>
      <c r="D26" s="241" t="s">
        <v>66</v>
      </c>
      <c r="E26" s="446">
        <v>1200</v>
      </c>
      <c r="F26" s="446">
        <v>667.01</v>
      </c>
      <c r="G26" s="326"/>
      <c r="H26" s="327"/>
      <c r="I26" s="327"/>
    </row>
    <row r="27" spans="1:9" ht="13.8" thickBot="1" x14ac:dyDescent="0.3">
      <c r="A27" s="17" t="s">
        <v>11</v>
      </c>
      <c r="B27" s="18"/>
      <c r="C27" s="18"/>
      <c r="D27" s="18"/>
      <c r="E27" s="698">
        <f>SUM(E23:E26)</f>
        <v>157400</v>
      </c>
      <c r="F27" s="698">
        <f>SUM(F23:F26)</f>
        <v>48242.450000000004</v>
      </c>
      <c r="G27" s="326"/>
      <c r="H27" s="327"/>
      <c r="I27" s="327"/>
    </row>
    <row r="28" spans="1:9" ht="13.8" thickBot="1" x14ac:dyDescent="0.3">
      <c r="A28" s="228"/>
      <c r="B28" s="253"/>
      <c r="C28" s="215"/>
      <c r="D28" s="215"/>
      <c r="E28" s="214"/>
      <c r="F28" s="214"/>
      <c r="G28" s="14"/>
      <c r="H28" s="328"/>
      <c r="I28" s="328"/>
    </row>
    <row r="29" spans="1:9" ht="13.8" thickBot="1" x14ac:dyDescent="0.3">
      <c r="A29" s="17" t="s">
        <v>12</v>
      </c>
      <c r="B29" s="229"/>
      <c r="C29" s="18"/>
      <c r="D29" s="18"/>
      <c r="E29" s="52">
        <v>0</v>
      </c>
      <c r="F29" s="52">
        <v>0</v>
      </c>
      <c r="G29" s="14"/>
      <c r="H29" s="328"/>
      <c r="I29" s="328"/>
    </row>
    <row r="30" spans="1:9" ht="13.8" thickBot="1" x14ac:dyDescent="0.3">
      <c r="A30" s="20" t="s">
        <v>13</v>
      </c>
      <c r="B30" s="18"/>
      <c r="C30" s="18"/>
      <c r="D30" s="18"/>
      <c r="E30" s="698">
        <f>E29+E27</f>
        <v>157400</v>
      </c>
      <c r="F30" s="698">
        <f>F29+F27</f>
        <v>48242.450000000004</v>
      </c>
      <c r="G30" s="14"/>
      <c r="H30" s="328"/>
      <c r="I30" s="328"/>
    </row>
    <row r="31" spans="1:9" x14ac:dyDescent="0.25">
      <c r="A31" s="344" t="s">
        <v>243</v>
      </c>
      <c r="B31" s="989" t="s">
        <v>6</v>
      </c>
      <c r="C31" s="989"/>
      <c r="D31" s="345" t="s">
        <v>244</v>
      </c>
      <c r="E31" s="345" t="s">
        <v>9</v>
      </c>
      <c r="F31" s="346" t="s">
        <v>10</v>
      </c>
      <c r="G31" s="14"/>
      <c r="H31" s="328"/>
      <c r="I31" s="328"/>
    </row>
    <row r="32" spans="1:9" x14ac:dyDescent="0.25">
      <c r="A32" s="385"/>
      <c r="B32" s="990">
        <v>223</v>
      </c>
      <c r="C32" s="991"/>
      <c r="D32" s="16" t="s">
        <v>1075</v>
      </c>
      <c r="E32" s="446">
        <v>26920</v>
      </c>
      <c r="F32" s="446">
        <v>13461.14</v>
      </c>
      <c r="G32" s="14"/>
      <c r="H32" s="328"/>
      <c r="I32" s="328"/>
    </row>
    <row r="33" spans="1:9" x14ac:dyDescent="0.25">
      <c r="A33" s="347"/>
      <c r="B33" s="990">
        <v>223</v>
      </c>
      <c r="C33" s="991"/>
      <c r="D33" s="16" t="s">
        <v>1076</v>
      </c>
      <c r="E33" s="446">
        <v>11400</v>
      </c>
      <c r="F33" s="446">
        <v>23826.080000000002</v>
      </c>
      <c r="G33" s="40"/>
      <c r="H33" s="40"/>
      <c r="I33" s="40"/>
    </row>
    <row r="34" spans="1:9" ht="13.8" thickBot="1" x14ac:dyDescent="0.3">
      <c r="A34" s="27" t="s">
        <v>245</v>
      </c>
      <c r="B34" s="25"/>
      <c r="C34" s="25"/>
      <c r="D34" s="25"/>
      <c r="E34" s="698">
        <f>E32+E33</f>
        <v>38320</v>
      </c>
      <c r="F34" s="698">
        <f>F32+F33</f>
        <v>37287.22</v>
      </c>
    </row>
    <row r="35" spans="1:9" ht="15.75" customHeight="1" x14ac:dyDescent="0.25">
      <c r="E35" s="14"/>
      <c r="F35" s="14"/>
      <c r="G35" s="324"/>
      <c r="H35" s="324"/>
      <c r="I35" s="329"/>
    </row>
    <row r="36" spans="1:9" ht="12.75" customHeight="1" x14ac:dyDescent="0.3">
      <c r="A36" s="8" t="s">
        <v>14</v>
      </c>
      <c r="B36" s="257"/>
      <c r="C36" s="9"/>
      <c r="D36" s="9"/>
      <c r="E36" s="9"/>
      <c r="F36" s="9"/>
      <c r="G36" s="197"/>
      <c r="H36" s="332"/>
      <c r="I36" s="197"/>
    </row>
    <row r="37" spans="1:9" x14ac:dyDescent="0.25">
      <c r="A37" s="1"/>
      <c r="B37" s="40"/>
      <c r="G37" s="197"/>
      <c r="H37" s="332"/>
      <c r="I37" s="197"/>
    </row>
    <row r="38" spans="1:9" ht="27.75" customHeight="1" x14ac:dyDescent="0.25">
      <c r="A38" s="750" t="s">
        <v>22</v>
      </c>
      <c r="B38" s="750"/>
      <c r="C38" s="750"/>
      <c r="D38" s="156" t="s">
        <v>15</v>
      </c>
      <c r="E38" s="156" t="s">
        <v>936</v>
      </c>
      <c r="F38" s="156" t="s">
        <v>1001</v>
      </c>
      <c r="G38" s="330"/>
      <c r="H38" s="331"/>
    </row>
    <row r="39" spans="1:9" ht="32.25" customHeight="1" x14ac:dyDescent="0.25">
      <c r="A39" s="726" t="s">
        <v>344</v>
      </c>
      <c r="B39" s="727"/>
      <c r="C39" s="728"/>
      <c r="D39" s="1182" t="s">
        <v>418</v>
      </c>
      <c r="E39" s="1184">
        <v>340</v>
      </c>
      <c r="F39" s="1184">
        <v>290</v>
      </c>
      <c r="G39" s="334"/>
      <c r="H39" s="335"/>
      <c r="I39" s="336"/>
    </row>
    <row r="40" spans="1:9" ht="0.75" customHeight="1" x14ac:dyDescent="0.25">
      <c r="A40" s="776"/>
      <c r="B40" s="875"/>
      <c r="C40" s="777"/>
      <c r="D40" s="1183"/>
      <c r="E40" s="1185"/>
      <c r="F40" s="1185"/>
      <c r="G40" s="334"/>
      <c r="H40" s="335"/>
      <c r="I40" s="336"/>
    </row>
    <row r="41" spans="1:9" x14ac:dyDescent="0.25">
      <c r="A41" s="776"/>
      <c r="B41" s="875"/>
      <c r="C41" s="777"/>
      <c r="D41" s="393" t="s">
        <v>419</v>
      </c>
      <c r="E41" s="597">
        <v>280</v>
      </c>
      <c r="F41" s="597">
        <v>245</v>
      </c>
      <c r="G41" s="337" t="s">
        <v>272</v>
      </c>
      <c r="H41" s="337"/>
      <c r="I41" s="14"/>
    </row>
    <row r="42" spans="1:9" x14ac:dyDescent="0.25">
      <c r="A42" s="729"/>
      <c r="B42" s="730"/>
      <c r="C42" s="731"/>
      <c r="D42" s="393" t="s">
        <v>420</v>
      </c>
      <c r="E42" s="597">
        <v>60</v>
      </c>
      <c r="F42" s="597">
        <v>45</v>
      </c>
      <c r="G42" s="338"/>
      <c r="H42" s="338"/>
      <c r="I42" s="338"/>
    </row>
    <row r="43" spans="1:9" ht="35.25" customHeight="1" x14ac:dyDescent="0.25">
      <c r="A43" s="1186" t="s">
        <v>421</v>
      </c>
      <c r="B43" s="1186"/>
      <c r="C43" s="1186"/>
      <c r="D43" s="393" t="s">
        <v>422</v>
      </c>
      <c r="E43" s="598">
        <v>10</v>
      </c>
      <c r="F43" s="598">
        <v>3</v>
      </c>
      <c r="G43" s="338"/>
      <c r="H43" s="338"/>
      <c r="I43" s="338"/>
    </row>
    <row r="44" spans="1:9" ht="24.75" customHeight="1" thickBot="1" x14ac:dyDescent="0.3">
      <c r="A44" s="4" t="s">
        <v>16</v>
      </c>
      <c r="E44" s="4"/>
      <c r="G44" s="338"/>
      <c r="H44" s="338"/>
      <c r="I44" s="338"/>
    </row>
    <row r="45" spans="1:9" ht="64.5" customHeight="1" thickBot="1" x14ac:dyDescent="0.3">
      <c r="A45" s="339" t="s">
        <v>17</v>
      </c>
      <c r="B45" s="986" t="s">
        <v>1077</v>
      </c>
      <c r="C45" s="745"/>
      <c r="D45" s="745"/>
      <c r="E45" s="745"/>
      <c r="F45" s="746"/>
    </row>
    <row r="46" spans="1:9" ht="13.8" thickBot="1" x14ac:dyDescent="0.3"/>
    <row r="47" spans="1:9" ht="23.4" thickBot="1" x14ac:dyDescent="0.3">
      <c r="A47" s="221" t="s">
        <v>253</v>
      </c>
      <c r="B47" s="986" t="s">
        <v>431</v>
      </c>
      <c r="C47" s="745"/>
      <c r="D47" s="745"/>
      <c r="E47" s="745"/>
      <c r="F47" s="746"/>
    </row>
  </sheetData>
  <mergeCells count="24">
    <mergeCell ref="C17:F17"/>
    <mergeCell ref="D3:F3"/>
    <mergeCell ref="D4:F4"/>
    <mergeCell ref="D5:F5"/>
    <mergeCell ref="D6:F6"/>
    <mergeCell ref="C8:F8"/>
    <mergeCell ref="C9:F9"/>
    <mergeCell ref="C10:F10"/>
    <mergeCell ref="C12:D12"/>
    <mergeCell ref="C13:D13"/>
    <mergeCell ref="C14:D14"/>
    <mergeCell ref="C15:D15"/>
    <mergeCell ref="C18:F18"/>
    <mergeCell ref="B31:C31"/>
    <mergeCell ref="B33:C33"/>
    <mergeCell ref="A38:C38"/>
    <mergeCell ref="A39:C42"/>
    <mergeCell ref="B32:C32"/>
    <mergeCell ref="B47:F47"/>
    <mergeCell ref="D39:D40"/>
    <mergeCell ref="E39:E40"/>
    <mergeCell ref="F39:F40"/>
    <mergeCell ref="A43:C43"/>
    <mergeCell ref="B45:F45"/>
  </mergeCells>
  <pageMargins left="0.7" right="0.7" top="0.75" bottom="0.75" header="0.3" footer="0.3"/>
  <pageSetup paperSize="9" scale="81" fitToHeight="0" orientation="portrait" r:id="rId1"/>
  <legacyDrawing r:id="rId2"/>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92D050"/>
    <pageSetUpPr fitToPage="1"/>
  </sheetPr>
  <dimension ref="A1:I51"/>
  <sheetViews>
    <sheetView topLeftCell="B1" zoomScale="110" zoomScaleNormal="110" workbookViewId="0">
      <selection activeCell="B50" sqref="B50"/>
    </sheetView>
  </sheetViews>
  <sheetFormatPr defaultRowHeight="13.2" x14ac:dyDescent="0.25"/>
  <cols>
    <col min="1" max="1" width="25.5546875" customWidth="1"/>
    <col min="2" max="2" width="7.44140625" customWidth="1"/>
    <col min="4" max="4" width="15.88671875"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5" customHeight="1" thickBot="1" x14ac:dyDescent="0.3">
      <c r="A5" s="11" t="s">
        <v>617</v>
      </c>
      <c r="C5" s="595" t="s">
        <v>347</v>
      </c>
      <c r="D5" s="1190" t="s">
        <v>620</v>
      </c>
      <c r="E5" s="1190"/>
      <c r="F5" s="1190"/>
    </row>
    <row r="6" spans="1:9" ht="13.5" customHeight="1" thickBot="1" x14ac:dyDescent="0.3">
      <c r="A6" s="11" t="s">
        <v>27</v>
      </c>
      <c r="C6" s="595" t="s">
        <v>621</v>
      </c>
      <c r="D6" s="1190" t="s">
        <v>622</v>
      </c>
      <c r="E6" s="1190"/>
      <c r="F6" s="1190"/>
    </row>
    <row r="7" spans="1:9" ht="13.8" thickBot="1" x14ac:dyDescent="0.3">
      <c r="A7" s="3"/>
    </row>
    <row r="8" spans="1:9" ht="13.8" thickBot="1" x14ac:dyDescent="0.3">
      <c r="A8" s="258" t="s">
        <v>21</v>
      </c>
      <c r="C8" s="1191" t="s">
        <v>348</v>
      </c>
      <c r="D8" s="1191"/>
      <c r="E8" s="1191"/>
      <c r="F8" s="1191"/>
    </row>
    <row r="9" spans="1:9" ht="21.6" thickBot="1" x14ac:dyDescent="0.3">
      <c r="A9" s="255" t="s">
        <v>25</v>
      </c>
      <c r="C9" s="856" t="s">
        <v>349</v>
      </c>
      <c r="D9" s="857"/>
      <c r="E9" s="857"/>
      <c r="F9" s="858"/>
    </row>
    <row r="10" spans="1:9" ht="13.8" thickBot="1" x14ac:dyDescent="0.3">
      <c r="A10" s="255" t="s">
        <v>26</v>
      </c>
      <c r="C10" s="716" t="s">
        <v>877</v>
      </c>
      <c r="D10" s="717"/>
      <c r="E10" s="717"/>
      <c r="F10" s="718"/>
    </row>
    <row r="11" spans="1:9" ht="13.8" thickBot="1" x14ac:dyDescent="0.3">
      <c r="A11" s="259"/>
    </row>
    <row r="12" spans="1:9" ht="13.8" thickBot="1" x14ac:dyDescent="0.3">
      <c r="A12" s="259"/>
      <c r="C12" s="719" t="s">
        <v>343</v>
      </c>
      <c r="D12" s="945"/>
    </row>
    <row r="13" spans="1:9" ht="15" customHeight="1" thickBot="1" x14ac:dyDescent="0.3">
      <c r="A13" s="260" t="s">
        <v>2</v>
      </c>
      <c r="C13" s="1059">
        <v>403.61</v>
      </c>
      <c r="D13" s="718"/>
    </row>
    <row r="14" spans="1:9" ht="15.75" customHeight="1" thickBot="1" x14ac:dyDescent="0.3">
      <c r="A14" s="258" t="s">
        <v>271</v>
      </c>
      <c r="C14" s="1059">
        <v>403.61</v>
      </c>
      <c r="D14" s="718"/>
    </row>
    <row r="15" spans="1:9" ht="13.8" thickBot="1" x14ac:dyDescent="0.3">
      <c r="A15" s="255" t="s">
        <v>1</v>
      </c>
      <c r="C15" s="1071">
        <v>181.148</v>
      </c>
      <c r="D15" s="1097"/>
    </row>
    <row r="16" spans="1:9" ht="13.8" thickBot="1" x14ac:dyDescent="0.3">
      <c r="A16" s="261"/>
    </row>
    <row r="17" spans="1:9" ht="13.8" thickBot="1" x14ac:dyDescent="0.3">
      <c r="A17" s="258" t="s">
        <v>18</v>
      </c>
      <c r="C17" s="716" t="s">
        <v>1030</v>
      </c>
      <c r="D17" s="717"/>
      <c r="E17" s="717"/>
      <c r="F17" s="718"/>
    </row>
    <row r="18" spans="1:9" ht="13.8" thickBot="1" x14ac:dyDescent="0.3">
      <c r="A18" s="255" t="s">
        <v>19</v>
      </c>
      <c r="C18" s="716" t="s">
        <v>1030</v>
      </c>
      <c r="D18" s="717"/>
      <c r="E18" s="717"/>
      <c r="F18" s="718"/>
    </row>
    <row r="20" spans="1:9" ht="15.6" x14ac:dyDescent="0.3">
      <c r="A20" s="8" t="s">
        <v>5</v>
      </c>
      <c r="B20" s="8"/>
      <c r="C20" s="9"/>
      <c r="D20" s="9"/>
      <c r="E20" s="9"/>
      <c r="F20" s="9"/>
      <c r="G20" s="40"/>
      <c r="H20" s="40"/>
      <c r="I20" s="40"/>
    </row>
    <row r="21" spans="1:9" ht="7.5" customHeight="1" x14ac:dyDescent="0.3">
      <c r="A21" s="2"/>
    </row>
    <row r="22" spans="1:9" x14ac:dyDescent="0.25">
      <c r="A22" s="22" t="s">
        <v>23</v>
      </c>
      <c r="B22" s="15" t="s">
        <v>6</v>
      </c>
      <c r="C22" s="15" t="s">
        <v>7</v>
      </c>
      <c r="D22" s="15" t="s">
        <v>8</v>
      </c>
      <c r="E22" s="21" t="s">
        <v>9</v>
      </c>
      <c r="F22" s="21" t="s">
        <v>10</v>
      </c>
      <c r="G22" s="324"/>
      <c r="H22" s="324"/>
      <c r="I22" s="324"/>
    </row>
    <row r="23" spans="1:9" x14ac:dyDescent="0.25">
      <c r="A23" s="15"/>
      <c r="B23" s="75">
        <v>610</v>
      </c>
      <c r="C23" s="74"/>
      <c r="D23" s="442" t="s">
        <v>54</v>
      </c>
      <c r="E23" s="474">
        <v>253550</v>
      </c>
      <c r="F23" s="474">
        <v>111329.29</v>
      </c>
      <c r="G23" s="324"/>
      <c r="H23" s="324"/>
      <c r="I23" s="324"/>
    </row>
    <row r="24" spans="1:9" x14ac:dyDescent="0.25">
      <c r="A24" s="15"/>
      <c r="B24" s="75">
        <v>620</v>
      </c>
      <c r="C24" s="74"/>
      <c r="D24" s="75" t="s">
        <v>57</v>
      </c>
      <c r="E24" s="539">
        <v>89100</v>
      </c>
      <c r="F24" s="539">
        <v>39580.36</v>
      </c>
      <c r="G24" s="324"/>
      <c r="H24" s="324"/>
      <c r="I24" s="324"/>
    </row>
    <row r="25" spans="1:9" x14ac:dyDescent="0.25">
      <c r="A25" s="215"/>
      <c r="B25" s="157">
        <v>630</v>
      </c>
      <c r="C25" s="157"/>
      <c r="D25" s="157" t="s">
        <v>55</v>
      </c>
      <c r="E25" s="160">
        <v>59900</v>
      </c>
      <c r="F25" s="160">
        <v>28454.87</v>
      </c>
      <c r="G25" s="14"/>
      <c r="H25" s="325"/>
      <c r="I25" s="325"/>
    </row>
    <row r="26" spans="1:9" ht="13.8" thickBot="1" x14ac:dyDescent="0.3">
      <c r="A26" s="228"/>
      <c r="B26" s="241">
        <v>640</v>
      </c>
      <c r="C26" s="241"/>
      <c r="D26" s="241" t="s">
        <v>66</v>
      </c>
      <c r="E26" s="242">
        <v>1060</v>
      </c>
      <c r="F26" s="242">
        <v>1783.95</v>
      </c>
      <c r="G26" s="326"/>
      <c r="H26" s="327"/>
      <c r="I26" s="327"/>
    </row>
    <row r="27" spans="1:9" ht="13.8" thickBot="1" x14ac:dyDescent="0.3">
      <c r="A27" s="17" t="s">
        <v>11</v>
      </c>
      <c r="B27" s="18"/>
      <c r="C27" s="18"/>
      <c r="D27" s="18"/>
      <c r="E27" s="52">
        <f>SUM(E23:E26)</f>
        <v>403610</v>
      </c>
      <c r="F27" s="53">
        <f>SUM(F23:F26)</f>
        <v>181148.47</v>
      </c>
      <c r="G27" s="326"/>
      <c r="H27" s="327"/>
      <c r="I27" s="327"/>
    </row>
    <row r="28" spans="1:9" ht="13.8" thickBot="1" x14ac:dyDescent="0.3">
      <c r="A28" s="228"/>
      <c r="B28" s="253"/>
      <c r="C28" s="215"/>
      <c r="D28" s="215"/>
      <c r="E28" s="214"/>
      <c r="F28" s="214"/>
      <c r="G28" s="14"/>
      <c r="H28" s="328"/>
      <c r="I28" s="328"/>
    </row>
    <row r="29" spans="1:9" ht="13.8" thickBot="1" x14ac:dyDescent="0.3">
      <c r="A29" s="17" t="s">
        <v>12</v>
      </c>
      <c r="B29" s="229"/>
      <c r="C29" s="18"/>
      <c r="D29" s="18"/>
      <c r="E29" s="52">
        <v>0</v>
      </c>
      <c r="F29" s="52">
        <v>0</v>
      </c>
      <c r="G29" s="14"/>
      <c r="H29" s="328"/>
      <c r="I29" s="328"/>
    </row>
    <row r="30" spans="1:9" ht="13.8" thickBot="1" x14ac:dyDescent="0.3">
      <c r="A30" s="20" t="s">
        <v>13</v>
      </c>
      <c r="B30" s="18"/>
      <c r="C30" s="18"/>
      <c r="D30" s="18"/>
      <c r="E30" s="50">
        <f>E29+E27</f>
        <v>403610</v>
      </c>
      <c r="F30" s="50">
        <f>F29+F27</f>
        <v>181148.47</v>
      </c>
      <c r="G30" s="14"/>
      <c r="H30" s="328"/>
      <c r="I30" s="328"/>
    </row>
    <row r="31" spans="1:9" x14ac:dyDescent="0.25">
      <c r="A31" s="22" t="s">
        <v>243</v>
      </c>
      <c r="B31" s="1073" t="s">
        <v>6</v>
      </c>
      <c r="C31" s="1074"/>
      <c r="D31" s="15" t="s">
        <v>244</v>
      </c>
      <c r="E31" s="15" t="s">
        <v>9</v>
      </c>
      <c r="F31" s="15" t="s">
        <v>10</v>
      </c>
      <c r="G31" s="14"/>
      <c r="H31" s="328"/>
      <c r="I31" s="328"/>
    </row>
    <row r="32" spans="1:9" x14ac:dyDescent="0.25">
      <c r="A32" s="15"/>
      <c r="B32" s="1192">
        <v>223</v>
      </c>
      <c r="C32" s="1193"/>
      <c r="D32" s="75" t="s">
        <v>351</v>
      </c>
      <c r="E32" s="115">
        <v>20000</v>
      </c>
      <c r="F32" s="115">
        <v>10554.69</v>
      </c>
      <c r="G32" s="14"/>
      <c r="H32" s="328"/>
      <c r="I32" s="328"/>
    </row>
    <row r="33" spans="1:9" x14ac:dyDescent="0.25">
      <c r="A33" s="15"/>
      <c r="B33" s="668"/>
      <c r="C33" s="669">
        <v>312</v>
      </c>
      <c r="D33" s="157" t="s">
        <v>878</v>
      </c>
      <c r="E33" s="160">
        <v>0</v>
      </c>
      <c r="F33" s="160">
        <v>89.46</v>
      </c>
      <c r="G33" s="14"/>
      <c r="H33" s="328"/>
      <c r="I33" s="328"/>
    </row>
    <row r="34" spans="1:9" ht="13.8" thickBot="1" x14ac:dyDescent="0.3">
      <c r="A34" s="215"/>
      <c r="B34" s="1194"/>
      <c r="C34" s="1195"/>
      <c r="D34" s="157"/>
      <c r="E34" s="160"/>
      <c r="F34" s="160"/>
      <c r="G34" s="14"/>
      <c r="H34" s="328"/>
      <c r="I34" s="328"/>
    </row>
    <row r="35" spans="1:9" ht="13.8" thickBot="1" x14ac:dyDescent="0.3">
      <c r="A35" s="17" t="s">
        <v>245</v>
      </c>
      <c r="B35" s="18"/>
      <c r="C35" s="18"/>
      <c r="D35" s="18"/>
      <c r="E35" s="52">
        <f>SUM(E31:E34)</f>
        <v>20000</v>
      </c>
      <c r="F35" s="53">
        <f>SUM(F31:F34)</f>
        <v>10644.15</v>
      </c>
      <c r="G35" s="14"/>
      <c r="H35" s="328"/>
      <c r="I35" s="328"/>
    </row>
    <row r="36" spans="1:9" ht="15.6" x14ac:dyDescent="0.3">
      <c r="A36" s="8" t="s">
        <v>14</v>
      </c>
      <c r="B36" s="257"/>
      <c r="C36" s="9"/>
      <c r="D36" s="9"/>
      <c r="E36" s="9"/>
      <c r="F36" s="9"/>
      <c r="G36" s="40"/>
      <c r="H36" s="40"/>
      <c r="I36" s="40"/>
    </row>
    <row r="37" spans="1:9" x14ac:dyDescent="0.25">
      <c r="A37" s="1"/>
      <c r="B37" s="40"/>
    </row>
    <row r="38" spans="1:9" ht="27" customHeight="1" x14ac:dyDescent="0.25">
      <c r="A38" s="340" t="s">
        <v>22</v>
      </c>
      <c r="B38" s="1038" t="s">
        <v>15</v>
      </c>
      <c r="C38" s="1114"/>
      <c r="D38" s="1039"/>
      <c r="E38" s="156" t="s">
        <v>936</v>
      </c>
      <c r="F38" s="156" t="s">
        <v>1001</v>
      </c>
      <c r="G38" s="324"/>
      <c r="H38" s="324"/>
      <c r="I38" s="329"/>
    </row>
    <row r="39" spans="1:9" ht="12.75" customHeight="1" x14ac:dyDescent="0.25">
      <c r="A39" s="1196" t="s">
        <v>352</v>
      </c>
      <c r="B39" s="1202" t="s">
        <v>735</v>
      </c>
      <c r="C39" s="1203"/>
      <c r="D39" s="1204"/>
      <c r="E39" s="536">
        <v>1</v>
      </c>
      <c r="F39" s="536">
        <v>1</v>
      </c>
      <c r="G39" s="197"/>
      <c r="H39" s="332"/>
      <c r="I39" s="197"/>
    </row>
    <row r="40" spans="1:9" ht="12.75" customHeight="1" x14ac:dyDescent="0.25">
      <c r="A40" s="1197"/>
      <c r="B40" s="1199" t="s">
        <v>736</v>
      </c>
      <c r="C40" s="1200"/>
      <c r="D40" s="1201"/>
      <c r="E40" s="536">
        <v>0.95</v>
      </c>
      <c r="F40" s="537">
        <v>0.94</v>
      </c>
      <c r="G40" s="197"/>
      <c r="H40" s="332"/>
      <c r="I40" s="197"/>
    </row>
    <row r="41" spans="1:9" ht="12.75" customHeight="1" x14ac:dyDescent="0.25">
      <c r="A41" s="1197"/>
      <c r="B41" s="1199" t="s">
        <v>384</v>
      </c>
      <c r="C41" s="1200"/>
      <c r="D41" s="1201"/>
      <c r="E41" s="536">
        <v>0.95</v>
      </c>
      <c r="F41" s="536">
        <v>0.95</v>
      </c>
      <c r="G41" s="197"/>
      <c r="H41" s="332"/>
      <c r="I41" s="197"/>
    </row>
    <row r="42" spans="1:9" x14ac:dyDescent="0.25">
      <c r="A42" s="1197"/>
      <c r="B42" s="1205" t="s">
        <v>383</v>
      </c>
      <c r="C42" s="1206"/>
      <c r="D42" s="1207"/>
      <c r="E42" s="536">
        <v>0.05</v>
      </c>
      <c r="F42" s="538" t="s">
        <v>879</v>
      </c>
      <c r="G42" s="197"/>
      <c r="H42" s="332"/>
      <c r="I42" s="197"/>
    </row>
    <row r="43" spans="1:9" x14ac:dyDescent="0.25">
      <c r="A43" s="1197"/>
      <c r="B43" s="1208" t="s">
        <v>737</v>
      </c>
      <c r="C43" s="1209"/>
      <c r="D43" s="1210"/>
      <c r="E43" s="535" t="s">
        <v>1031</v>
      </c>
      <c r="F43" s="538">
        <v>306</v>
      </c>
      <c r="G43" s="197"/>
      <c r="H43" s="332"/>
      <c r="I43" s="197"/>
    </row>
    <row r="44" spans="1:9" x14ac:dyDescent="0.25">
      <c r="A44" s="1197"/>
      <c r="B44" s="1199" t="s">
        <v>1032</v>
      </c>
      <c r="C44" s="1200"/>
      <c r="D44" s="1201"/>
      <c r="E44" s="538">
        <v>25</v>
      </c>
      <c r="F44" s="538">
        <f>28+5</f>
        <v>33</v>
      </c>
      <c r="G44" s="197"/>
      <c r="H44" s="332"/>
      <c r="I44" s="197"/>
    </row>
    <row r="45" spans="1:9" x14ac:dyDescent="0.25">
      <c r="A45" s="1197"/>
      <c r="B45" s="1199" t="s">
        <v>738</v>
      </c>
      <c r="C45" s="1200"/>
      <c r="D45" s="1201"/>
      <c r="E45" s="538">
        <v>25</v>
      </c>
      <c r="F45" s="538">
        <v>26</v>
      </c>
      <c r="G45" s="197"/>
      <c r="H45" s="332"/>
      <c r="I45" s="197"/>
    </row>
    <row r="46" spans="1:9" x14ac:dyDescent="0.25">
      <c r="A46" s="1198"/>
      <c r="B46" s="1199" t="s">
        <v>739</v>
      </c>
      <c r="C46" s="1200"/>
      <c r="D46" s="1201"/>
      <c r="E46" s="538">
        <v>5</v>
      </c>
      <c r="F46" s="538">
        <v>5</v>
      </c>
      <c r="G46" s="330"/>
      <c r="H46" s="331"/>
    </row>
    <row r="47" spans="1:9" ht="12.75" customHeight="1" x14ac:dyDescent="0.25">
      <c r="E47" s="333"/>
      <c r="F47" s="333"/>
      <c r="G47" s="334"/>
      <c r="H47" s="335"/>
      <c r="I47" s="336"/>
    </row>
    <row r="48" spans="1:9" ht="13.8" thickBot="1" x14ac:dyDescent="0.3">
      <c r="A48" s="4" t="s">
        <v>16</v>
      </c>
      <c r="E48" s="4"/>
      <c r="G48" s="337" t="s">
        <v>272</v>
      </c>
      <c r="H48" s="337"/>
      <c r="I48" s="14"/>
    </row>
    <row r="49" spans="1:9" ht="202.8" customHeight="1" thickBot="1" x14ac:dyDescent="0.3">
      <c r="A49" s="339" t="s">
        <v>17</v>
      </c>
      <c r="B49" s="1211" t="s">
        <v>1033</v>
      </c>
      <c r="C49" s="1212"/>
      <c r="D49" s="1212"/>
      <c r="E49" s="1212"/>
      <c r="F49" s="1213"/>
      <c r="G49" s="338"/>
      <c r="H49" s="338"/>
      <c r="I49" s="338"/>
    </row>
    <row r="50" spans="1:9" ht="13.8" thickBot="1" x14ac:dyDescent="0.3"/>
    <row r="51" spans="1:9" ht="35.25" customHeight="1" thickBot="1" x14ac:dyDescent="0.3">
      <c r="A51" s="221" t="s">
        <v>253</v>
      </c>
      <c r="B51" s="986"/>
      <c r="C51" s="745"/>
      <c r="D51" s="745"/>
      <c r="E51" s="745"/>
      <c r="F51" s="746"/>
      <c r="G51" s="338"/>
      <c r="H51" s="338"/>
      <c r="I51" s="338"/>
    </row>
  </sheetData>
  <mergeCells count="28">
    <mergeCell ref="B34:C34"/>
    <mergeCell ref="A39:A46"/>
    <mergeCell ref="B45:D45"/>
    <mergeCell ref="B51:F51"/>
    <mergeCell ref="B38:D38"/>
    <mergeCell ref="B39:D39"/>
    <mergeCell ref="B40:D40"/>
    <mergeCell ref="B41:D41"/>
    <mergeCell ref="B42:D42"/>
    <mergeCell ref="B43:D43"/>
    <mergeCell ref="B44:D44"/>
    <mergeCell ref="B49:F49"/>
    <mergeCell ref="B46:D46"/>
    <mergeCell ref="C15:D15"/>
    <mergeCell ref="C17:F17"/>
    <mergeCell ref="C18:F18"/>
    <mergeCell ref="B31:C31"/>
    <mergeCell ref="B32:C32"/>
    <mergeCell ref="C10:F10"/>
    <mergeCell ref="D6:F6"/>
    <mergeCell ref="C12:D12"/>
    <mergeCell ref="C13:D13"/>
    <mergeCell ref="C14:D14"/>
    <mergeCell ref="D3:F3"/>
    <mergeCell ref="D4:F4"/>
    <mergeCell ref="D5:F5"/>
    <mergeCell ref="C8:F8"/>
    <mergeCell ref="C9:F9"/>
  </mergeCells>
  <pageMargins left="0.7" right="0.7" top="0.75" bottom="0.75" header="0.3" footer="0.3"/>
  <pageSetup paperSize="9" scale="78" fitToHeight="0" orientation="portrait" verticalDpi="0" r:id="rId1"/>
  <legacyDrawing r:id="rId2"/>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92D050"/>
    <pageSetUpPr fitToPage="1"/>
  </sheetPr>
  <dimension ref="A1:I43"/>
  <sheetViews>
    <sheetView topLeftCell="A34" workbookViewId="0">
      <selection activeCell="B41" sqref="B41:F41"/>
    </sheetView>
  </sheetViews>
  <sheetFormatPr defaultRowHeight="13.2" x14ac:dyDescent="0.25"/>
  <cols>
    <col min="1" max="1" width="23.5546875" customWidth="1"/>
    <col min="2" max="2" width="4.5546875" customWidth="1"/>
    <col min="3" max="3" width="5.88671875" customWidth="1"/>
    <col min="4" max="4" width="20"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11" t="s">
        <v>617</v>
      </c>
      <c r="C5" s="595" t="s">
        <v>409</v>
      </c>
      <c r="D5" s="1015" t="s">
        <v>410</v>
      </c>
      <c r="E5" s="1016"/>
      <c r="F5" s="1017"/>
    </row>
    <row r="6" spans="1:9" ht="13.8" thickBot="1" x14ac:dyDescent="0.3">
      <c r="A6" s="11" t="s">
        <v>27</v>
      </c>
      <c r="C6" s="596" t="s">
        <v>632</v>
      </c>
      <c r="D6" s="1015" t="s">
        <v>415</v>
      </c>
      <c r="E6" s="1016"/>
      <c r="F6" s="1017"/>
    </row>
    <row r="7" spans="1:9" ht="13.8" thickBot="1" x14ac:dyDescent="0.3">
      <c r="A7" s="3"/>
    </row>
    <row r="8" spans="1:9" ht="13.8" thickBot="1" x14ac:dyDescent="0.3">
      <c r="A8" s="258" t="s">
        <v>21</v>
      </c>
      <c r="C8" s="716" t="s">
        <v>415</v>
      </c>
      <c r="D8" s="717"/>
      <c r="E8" s="717"/>
      <c r="F8" s="718"/>
    </row>
    <row r="9" spans="1:9" ht="21.6" thickBot="1" x14ac:dyDescent="0.3">
      <c r="A9" s="255" t="s">
        <v>25</v>
      </c>
      <c r="C9" s="856" t="s">
        <v>405</v>
      </c>
      <c r="D9" s="857"/>
      <c r="E9" s="857"/>
      <c r="F9" s="858"/>
    </row>
    <row r="10" spans="1:9" ht="13.8" thickBot="1" x14ac:dyDescent="0.3">
      <c r="A10" s="255" t="s">
        <v>26</v>
      </c>
      <c r="C10" s="716" t="s">
        <v>824</v>
      </c>
      <c r="D10" s="717"/>
      <c r="E10" s="717"/>
      <c r="F10" s="718"/>
    </row>
    <row r="11" spans="1:9" ht="13.8" thickBot="1" x14ac:dyDescent="0.3">
      <c r="A11" s="259"/>
    </row>
    <row r="12" spans="1:9" ht="13.8" thickBot="1" x14ac:dyDescent="0.3">
      <c r="A12" s="259"/>
      <c r="C12" s="719" t="s">
        <v>343</v>
      </c>
      <c r="D12" s="945"/>
    </row>
    <row r="13" spans="1:9" ht="13.8" thickBot="1" x14ac:dyDescent="0.3">
      <c r="A13" s="260" t="s">
        <v>2</v>
      </c>
      <c r="C13" s="1059">
        <v>36.814</v>
      </c>
      <c r="D13" s="718"/>
    </row>
    <row r="14" spans="1:9" ht="13.8" thickBot="1" x14ac:dyDescent="0.3">
      <c r="A14" s="258" t="s">
        <v>271</v>
      </c>
      <c r="C14" s="1059">
        <v>36.814</v>
      </c>
      <c r="D14" s="718"/>
    </row>
    <row r="15" spans="1:9" ht="13.8" thickBot="1" x14ac:dyDescent="0.3">
      <c r="A15" s="255" t="s">
        <v>1</v>
      </c>
      <c r="C15" s="1071">
        <v>14.803000000000001</v>
      </c>
      <c r="D15" s="1097"/>
    </row>
    <row r="16" spans="1:9" ht="13.8" thickBot="1" x14ac:dyDescent="0.3">
      <c r="A16" s="261"/>
    </row>
    <row r="17" spans="1:9" ht="13.8" thickBot="1" x14ac:dyDescent="0.3">
      <c r="A17" s="258" t="s">
        <v>18</v>
      </c>
      <c r="C17" s="716" t="s">
        <v>1034</v>
      </c>
      <c r="D17" s="717"/>
      <c r="E17" s="717"/>
      <c r="F17" s="718"/>
    </row>
    <row r="18" spans="1:9" ht="13.8" thickBot="1" x14ac:dyDescent="0.3">
      <c r="A18" s="255" t="s">
        <v>19</v>
      </c>
      <c r="C18" s="716" t="s">
        <v>1035</v>
      </c>
      <c r="D18" s="717"/>
      <c r="E18" s="717"/>
      <c r="F18" s="718"/>
    </row>
    <row r="20" spans="1:9" ht="15.6" x14ac:dyDescent="0.3">
      <c r="A20" s="8" t="s">
        <v>5</v>
      </c>
      <c r="B20" s="8"/>
      <c r="C20" s="9"/>
      <c r="D20" s="9"/>
      <c r="E20" s="9"/>
      <c r="F20" s="9"/>
      <c r="G20" s="40"/>
      <c r="H20" s="40"/>
      <c r="I20" s="40"/>
    </row>
    <row r="21" spans="1:9" ht="3.75" customHeight="1" x14ac:dyDescent="0.3">
      <c r="A21" s="2"/>
    </row>
    <row r="22" spans="1:9" x14ac:dyDescent="0.25">
      <c r="A22" s="22" t="s">
        <v>23</v>
      </c>
      <c r="B22" s="15" t="s">
        <v>6</v>
      </c>
      <c r="C22" s="15" t="s">
        <v>7</v>
      </c>
      <c r="D22" s="15" t="s">
        <v>8</v>
      </c>
      <c r="E22" s="15" t="s">
        <v>9</v>
      </c>
      <c r="F22" s="15" t="s">
        <v>10</v>
      </c>
      <c r="G22" s="324"/>
      <c r="H22" s="324"/>
      <c r="I22" s="324"/>
    </row>
    <row r="23" spans="1:9" x14ac:dyDescent="0.25">
      <c r="A23" s="15"/>
      <c r="B23" s="75">
        <v>610</v>
      </c>
      <c r="C23" s="74"/>
      <c r="D23" s="75" t="s">
        <v>54</v>
      </c>
      <c r="E23" s="115">
        <v>26650</v>
      </c>
      <c r="F23" s="115">
        <v>10713</v>
      </c>
      <c r="G23" s="324"/>
      <c r="H23" s="324"/>
      <c r="I23" s="324"/>
    </row>
    <row r="24" spans="1:9" x14ac:dyDescent="0.25">
      <c r="A24" s="15"/>
      <c r="B24" s="75">
        <v>620</v>
      </c>
      <c r="C24" s="74"/>
      <c r="D24" s="75" t="s">
        <v>57</v>
      </c>
      <c r="E24" s="115">
        <v>9314</v>
      </c>
      <c r="F24" s="115">
        <v>3744</v>
      </c>
      <c r="G24" s="324"/>
      <c r="H24" s="324"/>
      <c r="I24" s="324"/>
    </row>
    <row r="25" spans="1:9" x14ac:dyDescent="0.25">
      <c r="A25" s="215"/>
      <c r="B25" s="157">
        <v>630</v>
      </c>
      <c r="C25" s="157"/>
      <c r="D25" s="157" t="s">
        <v>55</v>
      </c>
      <c r="E25" s="160">
        <v>850</v>
      </c>
      <c r="F25" s="160">
        <v>346</v>
      </c>
      <c r="G25" s="14"/>
      <c r="H25" s="325"/>
      <c r="I25" s="325"/>
    </row>
    <row r="26" spans="1:9" ht="13.8" thickBot="1" x14ac:dyDescent="0.3">
      <c r="A26" s="228"/>
      <c r="B26" s="241">
        <v>640</v>
      </c>
      <c r="C26" s="241"/>
      <c r="D26" s="241" t="s">
        <v>66</v>
      </c>
      <c r="E26" s="242">
        <v>0</v>
      </c>
      <c r="F26" s="242">
        <v>0</v>
      </c>
      <c r="G26" s="326"/>
      <c r="H26" s="327"/>
      <c r="I26" s="327"/>
    </row>
    <row r="27" spans="1:9" ht="13.8" thickBot="1" x14ac:dyDescent="0.3">
      <c r="A27" s="17" t="s">
        <v>11</v>
      </c>
      <c r="B27" s="18"/>
      <c r="C27" s="18"/>
      <c r="D27" s="18"/>
      <c r="E27" s="52">
        <f>SUM(E23:E26)</f>
        <v>36814</v>
      </c>
      <c r="F27" s="53">
        <f>SUM(F23:F26)</f>
        <v>14803</v>
      </c>
      <c r="G27" s="326"/>
      <c r="H27" s="327"/>
      <c r="I27" s="327"/>
    </row>
    <row r="28" spans="1:9" ht="13.8" thickBot="1" x14ac:dyDescent="0.3">
      <c r="A28" s="228"/>
      <c r="B28" s="253"/>
      <c r="C28" s="215"/>
      <c r="D28" s="215"/>
      <c r="E28" s="214"/>
      <c r="F28" s="214"/>
      <c r="G28" s="14"/>
      <c r="H28" s="328"/>
      <c r="I28" s="328"/>
    </row>
    <row r="29" spans="1:9" ht="13.8" thickBot="1" x14ac:dyDescent="0.3">
      <c r="A29" s="17" t="s">
        <v>12</v>
      </c>
      <c r="B29" s="229"/>
      <c r="C29" s="18"/>
      <c r="D29" s="18"/>
      <c r="E29" s="52">
        <v>0</v>
      </c>
      <c r="F29" s="52">
        <v>0</v>
      </c>
      <c r="G29" s="14"/>
      <c r="H29" s="328"/>
      <c r="I29" s="328"/>
    </row>
    <row r="30" spans="1:9" ht="13.8" thickBot="1" x14ac:dyDescent="0.3">
      <c r="A30" s="20" t="s">
        <v>13</v>
      </c>
      <c r="B30" s="18"/>
      <c r="C30" s="18"/>
      <c r="D30" s="18"/>
      <c r="E30" s="50">
        <f>E29+E27</f>
        <v>36814</v>
      </c>
      <c r="F30" s="50">
        <f>F29+F27</f>
        <v>14803</v>
      </c>
      <c r="G30" s="14"/>
      <c r="H30" s="328"/>
      <c r="I30" s="328"/>
    </row>
    <row r="31" spans="1:9" x14ac:dyDescent="0.25">
      <c r="A31" s="344" t="s">
        <v>243</v>
      </c>
      <c r="B31" s="989" t="s">
        <v>6</v>
      </c>
      <c r="C31" s="989"/>
      <c r="D31" s="345" t="s">
        <v>244</v>
      </c>
      <c r="E31" s="345" t="s">
        <v>9</v>
      </c>
      <c r="F31" s="346" t="s">
        <v>10</v>
      </c>
      <c r="G31" s="14"/>
      <c r="H31" s="328"/>
      <c r="I31" s="328"/>
    </row>
    <row r="32" spans="1:9" x14ac:dyDescent="0.25">
      <c r="A32" s="347"/>
      <c r="B32" s="990">
        <v>223</v>
      </c>
      <c r="C32" s="991"/>
      <c r="D32" s="16" t="s">
        <v>266</v>
      </c>
      <c r="E32" s="47">
        <v>3000</v>
      </c>
      <c r="F32" s="348">
        <v>4568</v>
      </c>
      <c r="G32" s="40"/>
      <c r="H32" s="40"/>
      <c r="I32" s="40"/>
    </row>
    <row r="33" spans="1:9" ht="13.8" thickBot="1" x14ac:dyDescent="0.3">
      <c r="A33" s="27" t="s">
        <v>245</v>
      </c>
      <c r="B33" s="25"/>
      <c r="C33" s="25"/>
      <c r="D33" s="25"/>
      <c r="E33" s="323">
        <f>E32</f>
        <v>3000</v>
      </c>
      <c r="F33" s="323">
        <f>F32</f>
        <v>4568</v>
      </c>
    </row>
    <row r="34" spans="1:9" ht="15.75" customHeight="1" x14ac:dyDescent="0.25">
      <c r="E34" s="14"/>
      <c r="F34" s="14"/>
      <c r="G34" s="324"/>
      <c r="H34" s="324"/>
      <c r="I34" s="329"/>
    </row>
    <row r="35" spans="1:9" ht="12.75" customHeight="1" x14ac:dyDescent="0.3">
      <c r="A35" s="8" t="s">
        <v>14</v>
      </c>
      <c r="B35" s="257"/>
      <c r="C35" s="9"/>
      <c r="D35" s="9"/>
      <c r="E35" s="9"/>
      <c r="F35" s="9"/>
      <c r="G35" s="197"/>
      <c r="H35" s="332"/>
      <c r="I35" s="197"/>
    </row>
    <row r="36" spans="1:9" x14ac:dyDescent="0.25">
      <c r="A36" s="1"/>
      <c r="B36" s="40"/>
      <c r="G36" s="197"/>
      <c r="H36" s="332"/>
      <c r="I36" s="197"/>
    </row>
    <row r="37" spans="1:9" ht="27.75" customHeight="1" x14ac:dyDescent="0.25">
      <c r="A37" s="750" t="s">
        <v>22</v>
      </c>
      <c r="B37" s="750"/>
      <c r="C37" s="750"/>
      <c r="D37" s="156" t="s">
        <v>15</v>
      </c>
      <c r="E37" s="156" t="s">
        <v>936</v>
      </c>
      <c r="F37" s="156" t="s">
        <v>1001</v>
      </c>
      <c r="G37" s="330"/>
      <c r="H37" s="331"/>
    </row>
    <row r="38" spans="1:9" ht="44.25" customHeight="1" x14ac:dyDescent="0.25">
      <c r="A38" s="732" t="s">
        <v>407</v>
      </c>
      <c r="B38" s="732"/>
      <c r="C38" s="732"/>
      <c r="D38" s="550" t="s">
        <v>633</v>
      </c>
      <c r="E38" s="38">
        <v>2</v>
      </c>
      <c r="F38" s="55">
        <v>2</v>
      </c>
      <c r="G38" s="334"/>
      <c r="H38" s="335"/>
      <c r="I38" s="336"/>
    </row>
    <row r="39" spans="1:9" ht="35.25" customHeight="1" x14ac:dyDescent="0.25">
      <c r="A39" s="732"/>
      <c r="B39" s="732"/>
      <c r="C39" s="732"/>
      <c r="D39" s="550" t="s">
        <v>755</v>
      </c>
      <c r="E39" s="189">
        <v>50</v>
      </c>
      <c r="F39" s="520">
        <v>37</v>
      </c>
      <c r="G39" s="334"/>
      <c r="H39" s="335"/>
      <c r="I39" s="336"/>
    </row>
    <row r="40" spans="1:9" ht="24.75" customHeight="1" thickBot="1" x14ac:dyDescent="0.3">
      <c r="A40" s="4" t="s">
        <v>16</v>
      </c>
      <c r="E40" s="4"/>
      <c r="G40" s="338"/>
      <c r="H40" s="338"/>
      <c r="I40" s="338"/>
    </row>
    <row r="41" spans="1:9" ht="147.75" customHeight="1" thickBot="1" x14ac:dyDescent="0.3">
      <c r="A41" s="339" t="s">
        <v>17</v>
      </c>
      <c r="B41" s="986" t="s">
        <v>1036</v>
      </c>
      <c r="C41" s="745"/>
      <c r="D41" s="745"/>
      <c r="E41" s="745"/>
      <c r="F41" s="746"/>
    </row>
    <row r="42" spans="1:9" ht="13.8" thickBot="1" x14ac:dyDescent="0.3"/>
    <row r="43" spans="1:9" ht="23.4" thickBot="1" x14ac:dyDescent="0.3">
      <c r="A43" s="221" t="s">
        <v>253</v>
      </c>
      <c r="B43" s="986" t="s">
        <v>406</v>
      </c>
      <c r="C43" s="745"/>
      <c r="D43" s="745"/>
      <c r="E43" s="745"/>
      <c r="F43" s="746"/>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C18:F18"/>
    <mergeCell ref="B31:C31"/>
    <mergeCell ref="B32:C32"/>
    <mergeCell ref="A37:C37"/>
    <mergeCell ref="B41:F41"/>
    <mergeCell ref="A38:C39"/>
  </mergeCells>
  <pageMargins left="0.7" right="0.7" top="0.75" bottom="0.75" header="0.3" footer="0.3"/>
  <pageSetup paperSize="9" fitToHeight="0" orientation="portrait" r:id="rId1"/>
  <legacyDrawing r:id="rId2"/>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92D050"/>
    <pageSetUpPr fitToPage="1"/>
  </sheetPr>
  <dimension ref="A1:I42"/>
  <sheetViews>
    <sheetView topLeftCell="A27" workbookViewId="0">
      <selection activeCell="B41" sqref="B41"/>
    </sheetView>
  </sheetViews>
  <sheetFormatPr defaultRowHeight="13.2" x14ac:dyDescent="0.25"/>
  <cols>
    <col min="1" max="1" width="23.5546875" customWidth="1"/>
    <col min="2" max="2" width="4.5546875" customWidth="1"/>
    <col min="3" max="3" width="5.88671875" customWidth="1"/>
    <col min="4" max="4" width="20"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11" t="s">
        <v>617</v>
      </c>
      <c r="C5" s="595" t="s">
        <v>409</v>
      </c>
      <c r="D5" s="1015" t="s">
        <v>410</v>
      </c>
      <c r="E5" s="1016"/>
      <c r="F5" s="1017"/>
    </row>
    <row r="6" spans="1:9" ht="13.8" thickBot="1" x14ac:dyDescent="0.3">
      <c r="A6" s="11" t="s">
        <v>27</v>
      </c>
      <c r="C6" s="595" t="s">
        <v>721</v>
      </c>
      <c r="D6" s="1217" t="s">
        <v>412</v>
      </c>
      <c r="E6" s="1218"/>
      <c r="F6" s="1219"/>
    </row>
    <row r="7" spans="1:9" ht="13.8" thickBot="1" x14ac:dyDescent="0.3">
      <c r="A7" s="3"/>
    </row>
    <row r="8" spans="1:9" ht="13.8" thickBot="1" x14ac:dyDescent="0.3">
      <c r="A8" s="258" t="s">
        <v>21</v>
      </c>
      <c r="C8" s="1220" t="s">
        <v>413</v>
      </c>
      <c r="D8" s="1221"/>
      <c r="E8" s="1221"/>
      <c r="F8" s="1222"/>
      <c r="G8" s="330"/>
    </row>
    <row r="9" spans="1:9" ht="21.6" thickBot="1" x14ac:dyDescent="0.3">
      <c r="A9" s="255" t="s">
        <v>25</v>
      </c>
      <c r="C9" s="1214" t="s">
        <v>405</v>
      </c>
      <c r="D9" s="1215"/>
      <c r="E9" s="1215"/>
      <c r="F9" s="1216"/>
    </row>
    <row r="10" spans="1:9" ht="13.8" thickBot="1" x14ac:dyDescent="0.3">
      <c r="A10" s="255" t="s">
        <v>26</v>
      </c>
      <c r="C10" s="6" t="s">
        <v>799</v>
      </c>
      <c r="D10" s="5"/>
      <c r="E10" s="5"/>
      <c r="F10" s="45"/>
    </row>
    <row r="11" spans="1:9" ht="13.8" thickBot="1" x14ac:dyDescent="0.3">
      <c r="A11" s="259"/>
    </row>
    <row r="12" spans="1:9" ht="13.8" thickBot="1" x14ac:dyDescent="0.3">
      <c r="A12" s="259"/>
      <c r="C12" s="719" t="s">
        <v>343</v>
      </c>
      <c r="D12" s="945"/>
    </row>
    <row r="13" spans="1:9" ht="13.8" thickBot="1" x14ac:dyDescent="0.3">
      <c r="A13" s="260" t="s">
        <v>2</v>
      </c>
      <c r="C13" s="1059">
        <v>58.44</v>
      </c>
      <c r="D13" s="718"/>
    </row>
    <row r="14" spans="1:9" ht="13.8" thickBot="1" x14ac:dyDescent="0.3">
      <c r="A14" s="258" t="s">
        <v>271</v>
      </c>
      <c r="C14" s="1059">
        <v>58.44</v>
      </c>
      <c r="D14" s="718"/>
    </row>
    <row r="15" spans="1:9" ht="13.8" thickBot="1" x14ac:dyDescent="0.3">
      <c r="A15" s="255" t="s">
        <v>1</v>
      </c>
      <c r="C15" s="1071">
        <v>23.346</v>
      </c>
      <c r="D15" s="1097"/>
    </row>
    <row r="16" spans="1:9" ht="13.8" thickBot="1" x14ac:dyDescent="0.3">
      <c r="A16" s="261"/>
    </row>
    <row r="17" spans="1:9" ht="13.8" thickBot="1" x14ac:dyDescent="0.3">
      <c r="A17" s="258" t="s">
        <v>18</v>
      </c>
      <c r="C17" s="716" t="s">
        <v>1016</v>
      </c>
      <c r="D17" s="717"/>
      <c r="E17" s="717"/>
      <c r="F17" s="718"/>
    </row>
    <row r="18" spans="1:9" ht="13.8" thickBot="1" x14ac:dyDescent="0.3">
      <c r="A18" s="255" t="s">
        <v>19</v>
      </c>
      <c r="C18" s="716" t="s">
        <v>1017</v>
      </c>
      <c r="D18" s="717"/>
      <c r="E18" s="717"/>
      <c r="F18" s="718"/>
    </row>
    <row r="20" spans="1:9" ht="15.6" x14ac:dyDescent="0.3">
      <c r="A20" s="8" t="s">
        <v>5</v>
      </c>
      <c r="B20" s="8"/>
      <c r="C20" s="9"/>
      <c r="D20" s="9"/>
      <c r="E20" s="9"/>
      <c r="F20" s="9"/>
      <c r="G20" s="40"/>
      <c r="H20" s="40"/>
      <c r="I20" s="40"/>
    </row>
    <row r="21" spans="1:9" ht="3.75" customHeight="1" x14ac:dyDescent="0.3">
      <c r="A21" s="2"/>
    </row>
    <row r="22" spans="1:9" x14ac:dyDescent="0.25">
      <c r="A22" s="22" t="s">
        <v>23</v>
      </c>
      <c r="B22" s="15" t="s">
        <v>6</v>
      </c>
      <c r="C22" s="15" t="s">
        <v>7</v>
      </c>
      <c r="D22" s="15" t="s">
        <v>8</v>
      </c>
      <c r="E22" s="15" t="s">
        <v>9</v>
      </c>
      <c r="F22" s="15" t="s">
        <v>10</v>
      </c>
      <c r="G22" s="324"/>
      <c r="H22" s="324"/>
      <c r="I22" s="324"/>
    </row>
    <row r="23" spans="1:9" x14ac:dyDescent="0.25">
      <c r="A23" s="15"/>
      <c r="B23" s="75">
        <v>610</v>
      </c>
      <c r="C23" s="74"/>
      <c r="D23" s="75" t="s">
        <v>54</v>
      </c>
      <c r="E23" s="309">
        <v>40600</v>
      </c>
      <c r="F23" s="309">
        <v>16415</v>
      </c>
      <c r="G23" s="324"/>
      <c r="H23" s="324"/>
      <c r="I23" s="324"/>
    </row>
    <row r="24" spans="1:9" x14ac:dyDescent="0.25">
      <c r="A24" s="15"/>
      <c r="B24" s="75">
        <v>620</v>
      </c>
      <c r="C24" s="74"/>
      <c r="D24" s="75" t="s">
        <v>57</v>
      </c>
      <c r="E24" s="309">
        <v>14640</v>
      </c>
      <c r="F24" s="309">
        <v>5697</v>
      </c>
      <c r="G24" s="324"/>
      <c r="H24" s="324"/>
      <c r="I24" s="324"/>
    </row>
    <row r="25" spans="1:9" x14ac:dyDescent="0.25">
      <c r="A25" s="215"/>
      <c r="B25" s="157">
        <v>630</v>
      </c>
      <c r="C25" s="157"/>
      <c r="D25" s="157" t="s">
        <v>55</v>
      </c>
      <c r="E25" s="309">
        <v>3000</v>
      </c>
      <c r="F25" s="309">
        <v>1234</v>
      </c>
      <c r="G25" s="14"/>
      <c r="H25" s="325"/>
      <c r="I25" s="325"/>
    </row>
    <row r="26" spans="1:9" ht="13.8" thickBot="1" x14ac:dyDescent="0.3">
      <c r="A26" s="228"/>
      <c r="B26" s="241">
        <v>640</v>
      </c>
      <c r="C26" s="241"/>
      <c r="D26" s="241" t="s">
        <v>66</v>
      </c>
      <c r="E26" s="309">
        <v>200</v>
      </c>
      <c r="F26" s="309">
        <v>0</v>
      </c>
      <c r="G26" s="326"/>
      <c r="H26" s="327"/>
      <c r="I26" s="327"/>
    </row>
    <row r="27" spans="1:9" ht="13.8" thickBot="1" x14ac:dyDescent="0.3">
      <c r="A27" s="17" t="s">
        <v>11</v>
      </c>
      <c r="B27" s="18"/>
      <c r="C27" s="18"/>
      <c r="D27" s="18"/>
      <c r="E27" s="52">
        <f>SUM(E23:E26)</f>
        <v>58440</v>
      </c>
      <c r="F27" s="53">
        <f>SUM(F23:F26)</f>
        <v>23346</v>
      </c>
      <c r="G27" s="326"/>
      <c r="H27" s="327"/>
      <c r="I27" s="327"/>
    </row>
    <row r="28" spans="1:9" ht="13.8" thickBot="1" x14ac:dyDescent="0.3">
      <c r="A28" s="228"/>
      <c r="B28" s="253"/>
      <c r="C28" s="215"/>
      <c r="D28" s="215"/>
      <c r="E28" s="214"/>
      <c r="F28" s="214"/>
      <c r="G28" s="14"/>
      <c r="H28" s="328"/>
      <c r="I28" s="328"/>
    </row>
    <row r="29" spans="1:9" ht="13.8" thickBot="1" x14ac:dyDescent="0.3">
      <c r="A29" s="17" t="s">
        <v>12</v>
      </c>
      <c r="B29" s="229"/>
      <c r="C29" s="18"/>
      <c r="D29" s="18"/>
      <c r="E29" s="52">
        <v>0</v>
      </c>
      <c r="F29" s="52">
        <v>0</v>
      </c>
      <c r="G29" s="14"/>
      <c r="H29" s="328"/>
      <c r="I29" s="328"/>
    </row>
    <row r="30" spans="1:9" ht="13.8" thickBot="1" x14ac:dyDescent="0.3">
      <c r="A30" s="20" t="s">
        <v>13</v>
      </c>
      <c r="B30" s="18"/>
      <c r="C30" s="18"/>
      <c r="D30" s="18"/>
      <c r="E30" s="50">
        <f>E29+E27</f>
        <v>58440</v>
      </c>
      <c r="F30" s="50">
        <f>F29+F27</f>
        <v>23346</v>
      </c>
      <c r="G30" s="14"/>
      <c r="H30" s="328"/>
      <c r="I30" s="328"/>
    </row>
    <row r="31" spans="1:9" x14ac:dyDescent="0.25">
      <c r="A31" s="344" t="s">
        <v>243</v>
      </c>
      <c r="B31" s="989" t="s">
        <v>6</v>
      </c>
      <c r="C31" s="989"/>
      <c r="D31" s="345" t="s">
        <v>244</v>
      </c>
      <c r="E31" s="345" t="s">
        <v>9</v>
      </c>
      <c r="F31" s="346" t="s">
        <v>10</v>
      </c>
      <c r="G31" s="14"/>
      <c r="H31" s="328"/>
      <c r="I31" s="328"/>
    </row>
    <row r="32" spans="1:9" x14ac:dyDescent="0.25">
      <c r="A32" s="347"/>
      <c r="B32" s="990">
        <v>223</v>
      </c>
      <c r="C32" s="991"/>
      <c r="D32" s="16" t="s">
        <v>742</v>
      </c>
      <c r="E32" s="47">
        <v>5300</v>
      </c>
      <c r="F32" s="348">
        <v>4145.5</v>
      </c>
      <c r="G32" s="40"/>
      <c r="H32" s="40"/>
      <c r="I32" s="40"/>
    </row>
    <row r="33" spans="1:9" ht="13.8" thickBot="1" x14ac:dyDescent="0.3">
      <c r="A33" s="27" t="s">
        <v>245</v>
      </c>
      <c r="B33" s="25"/>
      <c r="C33" s="25"/>
      <c r="D33" s="25"/>
      <c r="E33" s="323">
        <f>E32</f>
        <v>5300</v>
      </c>
      <c r="F33" s="323">
        <f>F32</f>
        <v>4145.5</v>
      </c>
    </row>
    <row r="34" spans="1:9" ht="15.75" customHeight="1" x14ac:dyDescent="0.25">
      <c r="E34" s="14"/>
      <c r="F34" s="14"/>
      <c r="G34" s="324"/>
      <c r="H34" s="324"/>
      <c r="I34" s="329"/>
    </row>
    <row r="35" spans="1:9" ht="12.75" customHeight="1" x14ac:dyDescent="0.3">
      <c r="A35" s="8" t="s">
        <v>14</v>
      </c>
      <c r="B35" s="257"/>
      <c r="C35" s="9"/>
      <c r="D35" s="9"/>
      <c r="E35" s="9"/>
      <c r="F35" s="9"/>
      <c r="G35" s="197"/>
      <c r="H35" s="332"/>
      <c r="I35" s="197"/>
    </row>
    <row r="36" spans="1:9" x14ac:dyDescent="0.25">
      <c r="A36" s="1"/>
      <c r="B36" s="40"/>
      <c r="G36" s="197"/>
      <c r="H36" s="332"/>
      <c r="I36" s="197"/>
    </row>
    <row r="37" spans="1:9" ht="27.75" customHeight="1" x14ac:dyDescent="0.25">
      <c r="A37" s="750" t="s">
        <v>22</v>
      </c>
      <c r="B37" s="750"/>
      <c r="C37" s="750"/>
      <c r="D37" s="156" t="s">
        <v>15</v>
      </c>
      <c r="E37" s="156" t="s">
        <v>936</v>
      </c>
      <c r="F37" s="156" t="s">
        <v>1001</v>
      </c>
      <c r="G37" s="330"/>
      <c r="H37" s="331"/>
    </row>
    <row r="38" spans="1:9" ht="46.5" customHeight="1" x14ac:dyDescent="0.25">
      <c r="A38" s="732" t="s">
        <v>414</v>
      </c>
      <c r="B38" s="732"/>
      <c r="C38" s="732"/>
      <c r="D38" s="387" t="s">
        <v>408</v>
      </c>
      <c r="E38" s="38">
        <v>65</v>
      </c>
      <c r="F38" s="55">
        <v>62</v>
      </c>
      <c r="G38" s="334"/>
      <c r="H38" s="335"/>
      <c r="I38" s="336"/>
    </row>
    <row r="39" spans="1:9" ht="24.75" customHeight="1" thickBot="1" x14ac:dyDescent="0.3">
      <c r="A39" s="4" t="s">
        <v>16</v>
      </c>
      <c r="E39" s="4"/>
      <c r="G39" s="338"/>
      <c r="H39" s="338"/>
      <c r="I39" s="338"/>
    </row>
    <row r="40" spans="1:9" ht="114" customHeight="1" thickBot="1" x14ac:dyDescent="0.3">
      <c r="A40" s="339" t="s">
        <v>17</v>
      </c>
      <c r="B40" s="986" t="s">
        <v>1024</v>
      </c>
      <c r="C40" s="745"/>
      <c r="D40" s="745"/>
      <c r="E40" s="745"/>
      <c r="F40" s="746"/>
    </row>
    <row r="41" spans="1:9" ht="13.8" thickBot="1" x14ac:dyDescent="0.3"/>
    <row r="42" spans="1:9" ht="23.4" thickBot="1" x14ac:dyDescent="0.3">
      <c r="A42" s="221" t="s">
        <v>253</v>
      </c>
      <c r="B42" s="986" t="s">
        <v>823</v>
      </c>
      <c r="C42" s="745"/>
      <c r="D42" s="745"/>
      <c r="E42" s="745"/>
      <c r="F42" s="746"/>
    </row>
  </sheetData>
  <mergeCells count="18">
    <mergeCell ref="B42:F42"/>
    <mergeCell ref="C18:F18"/>
    <mergeCell ref="B31:C31"/>
    <mergeCell ref="B32:C32"/>
    <mergeCell ref="A37:C37"/>
    <mergeCell ref="A38:C38"/>
    <mergeCell ref="B40:F40"/>
    <mergeCell ref="D3:F3"/>
    <mergeCell ref="D4:F4"/>
    <mergeCell ref="D5:F5"/>
    <mergeCell ref="D6:F6"/>
    <mergeCell ref="C8:F8"/>
    <mergeCell ref="C17:F17"/>
    <mergeCell ref="C9:F9"/>
    <mergeCell ref="C12:D12"/>
    <mergeCell ref="C13:D13"/>
    <mergeCell ref="C14:D14"/>
    <mergeCell ref="C15:D15"/>
  </mergeCells>
  <pageMargins left="0.7" right="0.7" top="0.75" bottom="0.75" header="0.3" footer="0.3"/>
  <pageSetup paperSize="9" fitToHeight="0" orientation="portrait" r:id="rId1"/>
  <legacyDrawing r:id="rId2"/>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rgb="FF92D050"/>
    <pageSetUpPr fitToPage="1"/>
  </sheetPr>
  <dimension ref="A1:I43"/>
  <sheetViews>
    <sheetView topLeftCell="A40" workbookViewId="0">
      <selection activeCell="B41" sqref="B41:F41"/>
    </sheetView>
  </sheetViews>
  <sheetFormatPr defaultRowHeight="13.2" x14ac:dyDescent="0.25"/>
  <cols>
    <col min="1" max="1" width="23.5546875" customWidth="1"/>
    <col min="2" max="2" width="4.5546875" customWidth="1"/>
    <col min="3" max="3" width="5.88671875" customWidth="1"/>
    <col min="4" max="4" width="20"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254" t="s">
        <v>240</v>
      </c>
      <c r="D4" s="716" t="s">
        <v>241</v>
      </c>
      <c r="E4" s="717"/>
      <c r="F4" s="718"/>
    </row>
    <row r="5" spans="1:9" ht="13.8" thickBot="1" x14ac:dyDescent="0.3">
      <c r="A5" s="11" t="s">
        <v>617</v>
      </c>
      <c r="C5" s="254" t="s">
        <v>409</v>
      </c>
      <c r="D5" s="1015" t="s">
        <v>410</v>
      </c>
      <c r="E5" s="1016"/>
      <c r="F5" s="1017"/>
    </row>
    <row r="6" spans="1:9" ht="13.8" thickBot="1" x14ac:dyDescent="0.3">
      <c r="A6" s="11" t="s">
        <v>27</v>
      </c>
      <c r="C6" s="254" t="s">
        <v>650</v>
      </c>
      <c r="D6" s="1015" t="s">
        <v>411</v>
      </c>
      <c r="E6" s="1016"/>
      <c r="F6" s="1017"/>
    </row>
    <row r="7" spans="1:9" ht="13.8" thickBot="1" x14ac:dyDescent="0.3">
      <c r="A7" s="3"/>
    </row>
    <row r="8" spans="1:9" ht="13.8" thickBot="1" x14ac:dyDescent="0.3">
      <c r="A8" s="258" t="s">
        <v>21</v>
      </c>
      <c r="C8" s="716" t="s">
        <v>404</v>
      </c>
      <c r="D8" s="717"/>
      <c r="E8" s="717"/>
      <c r="F8" s="718"/>
    </row>
    <row r="9" spans="1:9" ht="21.6" thickBot="1" x14ac:dyDescent="0.3">
      <c r="A9" s="255" t="s">
        <v>25</v>
      </c>
      <c r="C9" s="856" t="s">
        <v>405</v>
      </c>
      <c r="D9" s="857"/>
      <c r="E9" s="857"/>
      <c r="F9" s="858"/>
    </row>
    <row r="10" spans="1:9" ht="13.8" thickBot="1" x14ac:dyDescent="0.3">
      <c r="A10" s="255" t="s">
        <v>26</v>
      </c>
      <c r="C10" s="716" t="s">
        <v>387</v>
      </c>
      <c r="D10" s="717"/>
      <c r="E10" s="717"/>
      <c r="F10" s="718"/>
    </row>
    <row r="11" spans="1:9" ht="13.8" thickBot="1" x14ac:dyDescent="0.3">
      <c r="A11" s="259"/>
    </row>
    <row r="12" spans="1:9" ht="13.8" thickBot="1" x14ac:dyDescent="0.3">
      <c r="A12" s="259"/>
      <c r="C12" s="719" t="s">
        <v>343</v>
      </c>
      <c r="D12" s="945"/>
    </row>
    <row r="13" spans="1:9" ht="13.8" thickBot="1" x14ac:dyDescent="0.3">
      <c r="A13" s="260" t="s">
        <v>2</v>
      </c>
      <c r="C13" s="1059">
        <v>95.93</v>
      </c>
      <c r="D13" s="718"/>
    </row>
    <row r="14" spans="1:9" ht="13.8" thickBot="1" x14ac:dyDescent="0.3">
      <c r="A14" s="258" t="s">
        <v>271</v>
      </c>
      <c r="C14" s="1059">
        <v>96.38</v>
      </c>
      <c r="D14" s="718"/>
    </row>
    <row r="15" spans="1:9" ht="13.8" thickBot="1" x14ac:dyDescent="0.3">
      <c r="A15" s="255" t="s">
        <v>1</v>
      </c>
      <c r="C15" s="1071">
        <v>47.78</v>
      </c>
      <c r="D15" s="1097"/>
    </row>
    <row r="16" spans="1:9" ht="13.8" thickBot="1" x14ac:dyDescent="0.3">
      <c r="A16" s="261"/>
    </row>
    <row r="17" spans="1:9" ht="13.8" thickBot="1" x14ac:dyDescent="0.3">
      <c r="A17" s="258" t="s">
        <v>18</v>
      </c>
      <c r="C17" s="716" t="s">
        <v>1054</v>
      </c>
      <c r="D17" s="717"/>
      <c r="E17" s="717"/>
      <c r="F17" s="718"/>
    </row>
    <row r="18" spans="1:9" ht="13.8" thickBot="1" x14ac:dyDescent="0.3">
      <c r="A18" s="255" t="s">
        <v>19</v>
      </c>
      <c r="C18" s="716" t="s">
        <v>1059</v>
      </c>
      <c r="D18" s="717"/>
      <c r="E18" s="717"/>
      <c r="F18" s="718"/>
    </row>
    <row r="20" spans="1:9" ht="15.6" x14ac:dyDescent="0.3">
      <c r="A20" s="8" t="s">
        <v>5</v>
      </c>
      <c r="B20" s="8"/>
      <c r="C20" s="9"/>
      <c r="D20" s="9"/>
      <c r="E20" s="9"/>
      <c r="F20" s="9"/>
      <c r="G20" s="40"/>
      <c r="H20" s="40"/>
      <c r="I20" s="40"/>
    </row>
    <row r="21" spans="1:9" ht="3.75" customHeight="1" x14ac:dyDescent="0.3">
      <c r="A21" s="2"/>
    </row>
    <row r="22" spans="1:9" x14ac:dyDescent="0.25">
      <c r="A22" s="22" t="s">
        <v>23</v>
      </c>
      <c r="B22" s="15" t="s">
        <v>6</v>
      </c>
      <c r="C22" s="15" t="s">
        <v>7</v>
      </c>
      <c r="D22" s="15" t="s">
        <v>8</v>
      </c>
      <c r="E22" s="15" t="s">
        <v>9</v>
      </c>
      <c r="F22" s="15" t="s">
        <v>10</v>
      </c>
      <c r="G22" s="324"/>
      <c r="H22" s="324"/>
      <c r="I22" s="324"/>
    </row>
    <row r="23" spans="1:9" x14ac:dyDescent="0.25">
      <c r="A23" s="15"/>
      <c r="B23" s="75">
        <v>610</v>
      </c>
      <c r="C23" s="74"/>
      <c r="D23" s="75" t="s">
        <v>54</v>
      </c>
      <c r="E23" s="115">
        <v>69500</v>
      </c>
      <c r="F23" s="115">
        <v>33000.81</v>
      </c>
      <c r="G23" s="324"/>
      <c r="H23" s="324"/>
      <c r="I23" s="324"/>
    </row>
    <row r="24" spans="1:9" x14ac:dyDescent="0.25">
      <c r="A24" s="15"/>
      <c r="B24" s="75">
        <v>620</v>
      </c>
      <c r="C24" s="74"/>
      <c r="D24" s="75" t="s">
        <v>57</v>
      </c>
      <c r="E24" s="115">
        <v>24300</v>
      </c>
      <c r="F24" s="115">
        <v>12852.34</v>
      </c>
      <c r="G24" s="324"/>
      <c r="H24" s="324"/>
      <c r="I24" s="324"/>
    </row>
    <row r="25" spans="1:9" x14ac:dyDescent="0.25">
      <c r="A25" s="215"/>
      <c r="B25" s="157">
        <v>630</v>
      </c>
      <c r="C25" s="157"/>
      <c r="D25" s="157" t="s">
        <v>55</v>
      </c>
      <c r="E25" s="160">
        <v>2380</v>
      </c>
      <c r="F25" s="160">
        <v>921.69</v>
      </c>
      <c r="G25" s="14"/>
      <c r="H25" s="325"/>
      <c r="I25" s="325"/>
    </row>
    <row r="26" spans="1:9" ht="13.8" thickBot="1" x14ac:dyDescent="0.3">
      <c r="A26" s="228"/>
      <c r="B26" s="241">
        <v>640</v>
      </c>
      <c r="C26" s="241"/>
      <c r="D26" s="241" t="s">
        <v>66</v>
      </c>
      <c r="E26" s="242">
        <v>200</v>
      </c>
      <c r="F26" s="242">
        <v>1009.21</v>
      </c>
      <c r="G26" s="326"/>
      <c r="H26" s="327"/>
      <c r="I26" s="327"/>
    </row>
    <row r="27" spans="1:9" ht="13.8" thickBot="1" x14ac:dyDescent="0.3">
      <c r="A27" s="17" t="s">
        <v>11</v>
      </c>
      <c r="B27" s="18"/>
      <c r="C27" s="18"/>
      <c r="D27" s="18"/>
      <c r="E27" s="52">
        <f>SUM(E23:E26)</f>
        <v>96380</v>
      </c>
      <c r="F27" s="53">
        <f>SUM(F23:F26)</f>
        <v>47784.049999999996</v>
      </c>
      <c r="G27" s="326"/>
      <c r="H27" s="327"/>
      <c r="I27" s="327"/>
    </row>
    <row r="28" spans="1:9" ht="13.8" thickBot="1" x14ac:dyDescent="0.3">
      <c r="A28" s="228"/>
      <c r="B28" s="253"/>
      <c r="C28" s="215"/>
      <c r="D28" s="215"/>
      <c r="E28" s="214"/>
      <c r="F28" s="214"/>
      <c r="G28" s="14"/>
      <c r="H28" s="328"/>
      <c r="I28" s="328"/>
    </row>
    <row r="29" spans="1:9" ht="13.8" thickBot="1" x14ac:dyDescent="0.3">
      <c r="A29" s="17" t="s">
        <v>12</v>
      </c>
      <c r="B29" s="229"/>
      <c r="C29" s="18"/>
      <c r="D29" s="18"/>
      <c r="E29" s="52">
        <v>0</v>
      </c>
      <c r="F29" s="52">
        <v>0</v>
      </c>
      <c r="G29" s="14"/>
      <c r="H29" s="328"/>
      <c r="I29" s="328"/>
    </row>
    <row r="30" spans="1:9" ht="13.8" thickBot="1" x14ac:dyDescent="0.3">
      <c r="A30" s="20" t="s">
        <v>13</v>
      </c>
      <c r="B30" s="18"/>
      <c r="C30" s="18"/>
      <c r="D30" s="18"/>
      <c r="E30" s="50">
        <f>E29+E27</f>
        <v>96380</v>
      </c>
      <c r="F30" s="50">
        <f>F29+F27</f>
        <v>47784.049999999996</v>
      </c>
      <c r="G30" s="14"/>
      <c r="H30" s="328"/>
      <c r="I30" s="328"/>
    </row>
    <row r="31" spans="1:9" x14ac:dyDescent="0.25">
      <c r="A31" s="344" t="s">
        <v>243</v>
      </c>
      <c r="B31" s="989" t="s">
        <v>6</v>
      </c>
      <c r="C31" s="989"/>
      <c r="D31" s="345" t="s">
        <v>244</v>
      </c>
      <c r="E31" s="345" t="s">
        <v>9</v>
      </c>
      <c r="F31" s="346" t="s">
        <v>10</v>
      </c>
      <c r="G31" s="14"/>
      <c r="H31" s="328"/>
      <c r="I31" s="328"/>
    </row>
    <row r="32" spans="1:9" x14ac:dyDescent="0.25">
      <c r="A32" s="347"/>
      <c r="B32" s="990">
        <v>223</v>
      </c>
      <c r="C32" s="991"/>
      <c r="D32" s="16" t="s">
        <v>742</v>
      </c>
      <c r="E32" s="47">
        <v>7000</v>
      </c>
      <c r="F32" s="348">
        <v>5041</v>
      </c>
      <c r="G32" s="40"/>
      <c r="H32" s="40"/>
      <c r="I32" s="40"/>
    </row>
    <row r="33" spans="1:9" ht="13.8" thickBot="1" x14ac:dyDescent="0.3">
      <c r="A33" s="27" t="s">
        <v>245</v>
      </c>
      <c r="B33" s="25"/>
      <c r="C33" s="25"/>
      <c r="D33" s="25"/>
      <c r="E33" s="323">
        <f>E32</f>
        <v>7000</v>
      </c>
      <c r="F33" s="323">
        <f>F32</f>
        <v>5041</v>
      </c>
    </row>
    <row r="34" spans="1:9" ht="15.75" customHeight="1" x14ac:dyDescent="0.25">
      <c r="E34" s="14"/>
      <c r="F34" s="14"/>
      <c r="G34" s="324"/>
      <c r="H34" s="324"/>
      <c r="I34" s="329"/>
    </row>
    <row r="35" spans="1:9" ht="12.75" customHeight="1" x14ac:dyDescent="0.3">
      <c r="A35" s="8" t="s">
        <v>14</v>
      </c>
      <c r="B35" s="257"/>
      <c r="C35" s="9"/>
      <c r="D35" s="9"/>
      <c r="E35" s="9"/>
      <c r="F35" s="9"/>
      <c r="G35" s="197"/>
      <c r="H35" s="332"/>
      <c r="I35" s="197"/>
    </row>
    <row r="36" spans="1:9" x14ac:dyDescent="0.25">
      <c r="A36" s="1"/>
      <c r="B36" s="40"/>
      <c r="G36" s="197"/>
      <c r="H36" s="332"/>
      <c r="I36" s="197"/>
    </row>
    <row r="37" spans="1:9" ht="27.75" customHeight="1" x14ac:dyDescent="0.25">
      <c r="A37" s="750" t="s">
        <v>22</v>
      </c>
      <c r="B37" s="750"/>
      <c r="C37" s="750"/>
      <c r="D37" s="156" t="s">
        <v>15</v>
      </c>
      <c r="E37" s="156" t="s">
        <v>936</v>
      </c>
      <c r="F37" s="156" t="s">
        <v>937</v>
      </c>
      <c r="G37" s="330"/>
      <c r="H37" s="331"/>
    </row>
    <row r="38" spans="1:9" ht="27.75" customHeight="1" x14ac:dyDescent="0.25">
      <c r="A38" s="726" t="s">
        <v>407</v>
      </c>
      <c r="B38" s="727"/>
      <c r="C38" s="728"/>
      <c r="D38" s="621" t="s">
        <v>633</v>
      </c>
      <c r="E38" s="55">
        <v>5</v>
      </c>
      <c r="F38" s="55">
        <v>5</v>
      </c>
      <c r="G38" s="330"/>
      <c r="H38" s="331"/>
    </row>
    <row r="39" spans="1:9" ht="46.5" customHeight="1" x14ac:dyDescent="0.25">
      <c r="A39" s="729"/>
      <c r="B39" s="730"/>
      <c r="C39" s="731"/>
      <c r="D39" s="387" t="s">
        <v>751</v>
      </c>
      <c r="E39" s="38">
        <v>130</v>
      </c>
      <c r="F39" s="55">
        <v>129</v>
      </c>
      <c r="G39" s="334"/>
      <c r="H39" s="335"/>
      <c r="I39" s="336"/>
    </row>
    <row r="40" spans="1:9" ht="24.75" customHeight="1" thickBot="1" x14ac:dyDescent="0.3">
      <c r="A40" s="4" t="s">
        <v>16</v>
      </c>
      <c r="E40" s="4"/>
      <c r="G40" s="338"/>
      <c r="H40" s="338"/>
      <c r="I40" s="338"/>
    </row>
    <row r="41" spans="1:9" ht="261.75" customHeight="1" thickBot="1" x14ac:dyDescent="0.3">
      <c r="A41" s="339" t="s">
        <v>17</v>
      </c>
      <c r="B41" s="986" t="s">
        <v>1064</v>
      </c>
      <c r="C41" s="745"/>
      <c r="D41" s="745"/>
      <c r="E41" s="745"/>
      <c r="F41" s="746"/>
    </row>
    <row r="42" spans="1:9" ht="13.8" thickBot="1" x14ac:dyDescent="0.3"/>
    <row r="43" spans="1:9" ht="23.4" thickBot="1" x14ac:dyDescent="0.3">
      <c r="A43" s="221" t="s">
        <v>253</v>
      </c>
      <c r="B43" s="986" t="s">
        <v>406</v>
      </c>
      <c r="C43" s="745"/>
      <c r="D43" s="745"/>
      <c r="E43" s="745"/>
      <c r="F43" s="746"/>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C18:F18"/>
    <mergeCell ref="B31:C31"/>
    <mergeCell ref="B32:C32"/>
    <mergeCell ref="A37:C37"/>
    <mergeCell ref="B41:F41"/>
    <mergeCell ref="A38:C39"/>
  </mergeCells>
  <pageMargins left="0.7" right="0.7" top="0.75" bottom="0.75" header="0.3" footer="0.3"/>
  <pageSetup paperSize="9" fitToHeight="0" orientation="portrait" r:id="rId1"/>
  <legacyDrawing r:id="rId2"/>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92D050"/>
    <pageSetUpPr fitToPage="1"/>
  </sheetPr>
  <dimension ref="A1:I43"/>
  <sheetViews>
    <sheetView topLeftCell="A30" workbookViewId="0">
      <selection activeCell="B42" sqref="B42"/>
    </sheetView>
  </sheetViews>
  <sheetFormatPr defaultRowHeight="13.2" x14ac:dyDescent="0.25"/>
  <cols>
    <col min="1" max="1" width="23.5546875" customWidth="1"/>
    <col min="2" max="2" width="4.5546875" customWidth="1"/>
    <col min="3" max="3" width="5.88671875" customWidth="1"/>
    <col min="4" max="4" width="20" customWidth="1"/>
    <col min="5" max="5" width="16.88671875" customWidth="1"/>
    <col min="6" max="6" width="17" customWidth="1"/>
    <col min="7" max="7" width="22.44140625" customWidth="1"/>
    <col min="8" max="8" width="20.88671875" customWidth="1"/>
    <col min="9" max="9" width="24" customWidth="1"/>
  </cols>
  <sheetData>
    <row r="1" spans="1:9" ht="15.6" x14ac:dyDescent="0.3">
      <c r="A1" s="8" t="s">
        <v>4</v>
      </c>
      <c r="B1" s="8"/>
      <c r="C1" s="9"/>
      <c r="D1" s="9"/>
      <c r="E1" s="9"/>
      <c r="F1" s="9"/>
      <c r="G1" s="40"/>
      <c r="H1" s="40"/>
      <c r="I1" s="40"/>
    </row>
    <row r="2" spans="1:9" ht="16.2" thickBot="1" x14ac:dyDescent="0.35">
      <c r="A2" s="2"/>
      <c r="B2" s="2"/>
    </row>
    <row r="3" spans="1:9" ht="13.8" thickBot="1" x14ac:dyDescent="0.3">
      <c r="C3" s="12" t="s">
        <v>24</v>
      </c>
      <c r="D3" s="719" t="s">
        <v>3</v>
      </c>
      <c r="E3" s="1014"/>
      <c r="F3" s="720"/>
    </row>
    <row r="4" spans="1:9" ht="13.8" thickBot="1" x14ac:dyDescent="0.3">
      <c r="A4" s="10" t="s">
        <v>0</v>
      </c>
      <c r="C4" s="594" t="s">
        <v>240</v>
      </c>
      <c r="D4" s="864" t="s">
        <v>241</v>
      </c>
      <c r="E4" s="865"/>
      <c r="F4" s="900"/>
    </row>
    <row r="5" spans="1:9" ht="13.8" thickBot="1" x14ac:dyDescent="0.3">
      <c r="A5" s="11" t="s">
        <v>617</v>
      </c>
      <c r="C5" s="595" t="s">
        <v>409</v>
      </c>
      <c r="D5" s="1015" t="s">
        <v>410</v>
      </c>
      <c r="E5" s="1016"/>
      <c r="F5" s="1017"/>
    </row>
    <row r="6" spans="1:9" ht="13.8" thickBot="1" x14ac:dyDescent="0.3">
      <c r="A6" s="11" t="s">
        <v>27</v>
      </c>
      <c r="C6" s="596" t="s">
        <v>702</v>
      </c>
      <c r="D6" s="1015" t="s">
        <v>423</v>
      </c>
      <c r="E6" s="1016"/>
      <c r="F6" s="1017"/>
    </row>
    <row r="7" spans="1:9" ht="13.8" thickBot="1" x14ac:dyDescent="0.3">
      <c r="A7" s="3"/>
    </row>
    <row r="8" spans="1:9" ht="30" customHeight="1" thickBot="1" x14ac:dyDescent="0.3">
      <c r="A8" s="258" t="s">
        <v>21</v>
      </c>
      <c r="C8" s="1143" t="s">
        <v>375</v>
      </c>
      <c r="D8" s="1144"/>
      <c r="E8" s="1144"/>
      <c r="F8" s="1145"/>
    </row>
    <row r="9" spans="1:9" ht="23.25" customHeight="1" thickBot="1" x14ac:dyDescent="0.3">
      <c r="A9" s="255" t="s">
        <v>25</v>
      </c>
      <c r="C9" s="856" t="s">
        <v>405</v>
      </c>
      <c r="D9" s="857"/>
      <c r="E9" s="857"/>
      <c r="F9" s="858"/>
    </row>
    <row r="10" spans="1:9" ht="13.8" thickBot="1" x14ac:dyDescent="0.3">
      <c r="A10" s="255" t="s">
        <v>26</v>
      </c>
      <c r="C10" s="1165" t="s">
        <v>417</v>
      </c>
      <c r="D10" s="1166"/>
      <c r="E10" s="1166"/>
      <c r="F10" s="1167"/>
    </row>
    <row r="11" spans="1:9" ht="13.8" thickBot="1" x14ac:dyDescent="0.3">
      <c r="A11" s="259"/>
    </row>
    <row r="12" spans="1:9" ht="13.8" thickBot="1" x14ac:dyDescent="0.3">
      <c r="A12" s="259"/>
      <c r="C12" s="719" t="s">
        <v>343</v>
      </c>
      <c r="D12" s="945"/>
    </row>
    <row r="13" spans="1:9" ht="13.8" thickBot="1" x14ac:dyDescent="0.3">
      <c r="A13" s="260" t="s">
        <v>2</v>
      </c>
      <c r="C13" s="1059">
        <v>102.3</v>
      </c>
      <c r="D13" s="718"/>
    </row>
    <row r="14" spans="1:9" ht="13.8" thickBot="1" x14ac:dyDescent="0.3">
      <c r="A14" s="258" t="s">
        <v>271</v>
      </c>
      <c r="C14" s="1059">
        <v>102.3</v>
      </c>
      <c r="D14" s="718"/>
    </row>
    <row r="15" spans="1:9" ht="13.8" thickBot="1" x14ac:dyDescent="0.3">
      <c r="A15" s="255" t="s">
        <v>1</v>
      </c>
      <c r="C15" s="1071">
        <v>39.405999999999999</v>
      </c>
      <c r="D15" s="1097"/>
    </row>
    <row r="16" spans="1:9" ht="13.8" thickBot="1" x14ac:dyDescent="0.3">
      <c r="A16" s="261"/>
    </row>
    <row r="17" spans="1:9" ht="13.8" thickBot="1" x14ac:dyDescent="0.3">
      <c r="A17" s="258" t="s">
        <v>18</v>
      </c>
      <c r="C17" s="716" t="s">
        <v>1069</v>
      </c>
      <c r="D17" s="717"/>
      <c r="E17" s="717"/>
      <c r="F17" s="718"/>
    </row>
    <row r="18" spans="1:9" ht="13.8" thickBot="1" x14ac:dyDescent="0.3">
      <c r="A18" s="255" t="s">
        <v>19</v>
      </c>
      <c r="C18" s="716" t="s">
        <v>1070</v>
      </c>
      <c r="D18" s="717"/>
      <c r="E18" s="717"/>
      <c r="F18" s="718"/>
    </row>
    <row r="20" spans="1:9" ht="15.6" x14ac:dyDescent="0.3">
      <c r="A20" s="8" t="s">
        <v>5</v>
      </c>
      <c r="B20" s="8"/>
      <c r="C20" s="9"/>
      <c r="D20" s="9"/>
      <c r="E20" s="9"/>
      <c r="F20" s="9"/>
      <c r="G20" s="40"/>
      <c r="H20" s="40"/>
      <c r="I20" s="40"/>
    </row>
    <row r="21" spans="1:9" ht="3.75" customHeight="1" x14ac:dyDescent="0.3">
      <c r="A21" s="2"/>
    </row>
    <row r="22" spans="1:9" x14ac:dyDescent="0.25">
      <c r="A22" s="22" t="s">
        <v>23</v>
      </c>
      <c r="B22" s="15" t="s">
        <v>6</v>
      </c>
      <c r="C22" s="15" t="s">
        <v>7</v>
      </c>
      <c r="D22" s="447" t="s">
        <v>8</v>
      </c>
      <c r="E22" s="21" t="s">
        <v>9</v>
      </c>
      <c r="F22" s="21" t="s">
        <v>10</v>
      </c>
      <c r="G22" s="324"/>
      <c r="H22" s="324"/>
      <c r="I22" s="324"/>
    </row>
    <row r="23" spans="1:9" x14ac:dyDescent="0.25">
      <c r="A23" s="15"/>
      <c r="B23" s="75">
        <v>610</v>
      </c>
      <c r="C23" s="74"/>
      <c r="D23" s="442" t="s">
        <v>54</v>
      </c>
      <c r="E23" s="695">
        <v>72200</v>
      </c>
      <c r="F23" s="695">
        <v>27632.36</v>
      </c>
      <c r="G23" s="324"/>
      <c r="H23" s="324"/>
      <c r="I23" s="324"/>
    </row>
    <row r="24" spans="1:9" x14ac:dyDescent="0.25">
      <c r="A24" s="15"/>
      <c r="B24" s="75">
        <v>620</v>
      </c>
      <c r="C24" s="74"/>
      <c r="D24" s="442" t="s">
        <v>57</v>
      </c>
      <c r="E24" s="696">
        <v>27000</v>
      </c>
      <c r="F24" s="696">
        <v>10476.14</v>
      </c>
      <c r="G24" s="324"/>
      <c r="H24" s="324"/>
      <c r="I24" s="324"/>
    </row>
    <row r="25" spans="1:9" x14ac:dyDescent="0.25">
      <c r="A25" s="215"/>
      <c r="B25" s="157">
        <v>630</v>
      </c>
      <c r="C25" s="157"/>
      <c r="D25" s="157" t="s">
        <v>55</v>
      </c>
      <c r="E25" s="696">
        <v>1700</v>
      </c>
      <c r="F25" s="696">
        <v>367.74</v>
      </c>
      <c r="G25" s="14"/>
      <c r="H25" s="325"/>
      <c r="I25" s="325"/>
    </row>
    <row r="26" spans="1:9" ht="13.8" thickBot="1" x14ac:dyDescent="0.3">
      <c r="A26" s="228"/>
      <c r="B26" s="241">
        <v>640</v>
      </c>
      <c r="C26" s="241"/>
      <c r="D26" s="241" t="s">
        <v>66</v>
      </c>
      <c r="E26" s="697">
        <v>1400</v>
      </c>
      <c r="F26" s="697">
        <v>930.22</v>
      </c>
      <c r="G26" s="326"/>
      <c r="H26" s="327"/>
      <c r="I26" s="327"/>
    </row>
    <row r="27" spans="1:9" ht="13.8" thickBot="1" x14ac:dyDescent="0.3">
      <c r="A27" s="17" t="s">
        <v>11</v>
      </c>
      <c r="B27" s="18"/>
      <c r="C27" s="18"/>
      <c r="D27" s="18"/>
      <c r="E27" s="52">
        <f>SUM(E23:E26)</f>
        <v>102300</v>
      </c>
      <c r="F27" s="53">
        <f>SUM(F23:F26)</f>
        <v>39406.46</v>
      </c>
      <c r="G27" s="326"/>
      <c r="H27" s="327"/>
      <c r="I27" s="327"/>
    </row>
    <row r="28" spans="1:9" ht="13.8" thickBot="1" x14ac:dyDescent="0.3">
      <c r="A28" s="228"/>
      <c r="B28" s="253"/>
      <c r="C28" s="215"/>
      <c r="D28" s="215"/>
      <c r="E28" s="214"/>
      <c r="F28" s="214"/>
      <c r="G28" s="14"/>
      <c r="H28" s="328"/>
      <c r="I28" s="328"/>
    </row>
    <row r="29" spans="1:9" ht="13.8" thickBot="1" x14ac:dyDescent="0.3">
      <c r="A29" s="17" t="s">
        <v>12</v>
      </c>
      <c r="B29" s="229"/>
      <c r="C29" s="18"/>
      <c r="D29" s="18"/>
      <c r="E29" s="52">
        <v>0</v>
      </c>
      <c r="F29" s="52">
        <v>0</v>
      </c>
      <c r="G29" s="14"/>
      <c r="H29" s="328"/>
      <c r="I29" s="328"/>
    </row>
    <row r="30" spans="1:9" ht="13.8" thickBot="1" x14ac:dyDescent="0.3">
      <c r="A30" s="20" t="s">
        <v>13</v>
      </c>
      <c r="B30" s="18"/>
      <c r="C30" s="18"/>
      <c r="D30" s="18"/>
      <c r="E30" s="50">
        <f>E29+E27</f>
        <v>102300</v>
      </c>
      <c r="F30" s="50">
        <f>F29+F27</f>
        <v>39406.46</v>
      </c>
      <c r="G30" s="14"/>
      <c r="H30" s="328"/>
      <c r="I30" s="328"/>
    </row>
    <row r="31" spans="1:9" x14ac:dyDescent="0.25">
      <c r="A31" s="344" t="s">
        <v>243</v>
      </c>
      <c r="B31" s="989" t="s">
        <v>6</v>
      </c>
      <c r="C31" s="989"/>
      <c r="D31" s="345" t="s">
        <v>244</v>
      </c>
      <c r="E31" s="345" t="s">
        <v>9</v>
      </c>
      <c r="F31" s="346" t="s">
        <v>10</v>
      </c>
      <c r="G31" s="14"/>
      <c r="H31" s="328"/>
      <c r="I31" s="328"/>
    </row>
    <row r="32" spans="1:9" x14ac:dyDescent="0.25">
      <c r="A32" s="347"/>
      <c r="B32" s="990">
        <v>223</v>
      </c>
      <c r="C32" s="991"/>
      <c r="D32" s="16" t="s">
        <v>742</v>
      </c>
      <c r="E32" s="47">
        <v>18980</v>
      </c>
      <c r="F32" s="348">
        <v>5009</v>
      </c>
      <c r="G32" s="40"/>
      <c r="H32" s="40"/>
      <c r="I32" s="40"/>
    </row>
    <row r="33" spans="1:9" ht="13.8" thickBot="1" x14ac:dyDescent="0.3">
      <c r="A33" s="27" t="s">
        <v>245</v>
      </c>
      <c r="B33" s="25"/>
      <c r="C33" s="25"/>
      <c r="D33" s="25"/>
      <c r="E33" s="323">
        <f>E32</f>
        <v>18980</v>
      </c>
      <c r="F33" s="323">
        <f>F32</f>
        <v>5009</v>
      </c>
    </row>
    <row r="34" spans="1:9" ht="15.75" customHeight="1" x14ac:dyDescent="0.25">
      <c r="E34" s="14"/>
      <c r="F34" s="14"/>
      <c r="G34" s="324"/>
      <c r="H34" s="324"/>
      <c r="I34" s="329"/>
    </row>
    <row r="35" spans="1:9" ht="12.75" customHeight="1" x14ac:dyDescent="0.3">
      <c r="A35" s="8" t="s">
        <v>14</v>
      </c>
      <c r="B35" s="257"/>
      <c r="C35" s="9"/>
      <c r="D35" s="9"/>
      <c r="E35" s="9"/>
      <c r="F35" s="9"/>
      <c r="G35" s="197"/>
      <c r="H35" s="332"/>
      <c r="I35" s="197"/>
    </row>
    <row r="36" spans="1:9" x14ac:dyDescent="0.25">
      <c r="A36" s="1"/>
      <c r="B36" s="40"/>
      <c r="G36" s="197"/>
      <c r="H36" s="332"/>
      <c r="I36" s="197"/>
    </row>
    <row r="37" spans="1:9" ht="27.75" customHeight="1" x14ac:dyDescent="0.25">
      <c r="A37" s="750" t="s">
        <v>22</v>
      </c>
      <c r="B37" s="750"/>
      <c r="C37" s="750"/>
      <c r="D37" s="156" t="s">
        <v>15</v>
      </c>
      <c r="E37" s="156" t="s">
        <v>936</v>
      </c>
      <c r="F37" s="156" t="s">
        <v>1001</v>
      </c>
      <c r="G37" s="330"/>
      <c r="H37" s="331"/>
    </row>
    <row r="38" spans="1:9" ht="46.5" customHeight="1" x14ac:dyDescent="0.25">
      <c r="A38" s="732" t="s">
        <v>407</v>
      </c>
      <c r="B38" s="732"/>
      <c r="C38" s="732"/>
      <c r="D38" s="39" t="s">
        <v>898</v>
      </c>
      <c r="E38" s="38">
        <v>130</v>
      </c>
      <c r="F38" s="55">
        <v>130</v>
      </c>
      <c r="G38" s="334"/>
      <c r="H38" s="335"/>
      <c r="I38" s="336"/>
    </row>
    <row r="39" spans="1:9" ht="46.5" customHeight="1" x14ac:dyDescent="0.25">
      <c r="A39" s="732"/>
      <c r="B39" s="732"/>
      <c r="C39" s="732"/>
      <c r="D39" s="39" t="s">
        <v>424</v>
      </c>
      <c r="E39" s="38">
        <v>5</v>
      </c>
      <c r="F39" s="55">
        <v>5</v>
      </c>
      <c r="G39" s="334"/>
      <c r="H39" s="335"/>
      <c r="I39" s="336"/>
    </row>
    <row r="40" spans="1:9" ht="24.75" customHeight="1" thickBot="1" x14ac:dyDescent="0.3">
      <c r="A40" s="4" t="s">
        <v>16</v>
      </c>
      <c r="E40" s="4"/>
      <c r="G40" s="338"/>
      <c r="H40" s="338"/>
      <c r="I40" s="338"/>
    </row>
    <row r="41" spans="1:9" ht="88.5" customHeight="1" thickBot="1" x14ac:dyDescent="0.3">
      <c r="A41" s="339" t="s">
        <v>17</v>
      </c>
      <c r="B41" s="986" t="s">
        <v>1071</v>
      </c>
      <c r="C41" s="745"/>
      <c r="D41" s="745"/>
      <c r="E41" s="745"/>
      <c r="F41" s="746"/>
    </row>
    <row r="42" spans="1:9" ht="13.8" thickBot="1" x14ac:dyDescent="0.3"/>
    <row r="43" spans="1:9" ht="23.4" thickBot="1" x14ac:dyDescent="0.3">
      <c r="A43" s="221" t="s">
        <v>253</v>
      </c>
      <c r="B43" s="986" t="s">
        <v>431</v>
      </c>
      <c r="C43" s="745"/>
      <c r="D43" s="745"/>
      <c r="E43" s="745"/>
      <c r="F43" s="746"/>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A38:C39"/>
    <mergeCell ref="C18:F18"/>
    <mergeCell ref="B31:C31"/>
    <mergeCell ref="B32:C32"/>
    <mergeCell ref="A37:C37"/>
    <mergeCell ref="B41:F41"/>
  </mergeCells>
  <pageMargins left="0.7" right="0.7" top="0.75" bottom="0.75" header="0.3" footer="0.3"/>
  <pageSetup paperSize="9" fitToHeight="0" orientation="portrait" r:id="rId1"/>
  <legacy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92D050"/>
    <pageSetUpPr fitToPage="1"/>
  </sheetPr>
  <dimension ref="A1:G40"/>
  <sheetViews>
    <sheetView workbookViewId="0">
      <selection activeCell="F23" sqref="F23"/>
    </sheetView>
  </sheetViews>
  <sheetFormatPr defaultRowHeight="13.2" x14ac:dyDescent="0.25"/>
  <cols>
    <col min="1" max="1" width="21" customWidth="1"/>
    <col min="4" max="4" width="18.44140625" customWidth="1"/>
    <col min="5" max="5" width="17" customWidth="1"/>
    <col min="6" max="6" width="22.44140625" customWidth="1"/>
    <col min="7" max="7" width="5.88671875" customWidth="1"/>
  </cols>
  <sheetData>
    <row r="1" spans="1:7" ht="15.6" x14ac:dyDescent="0.3">
      <c r="A1" s="262" t="s">
        <v>4</v>
      </c>
      <c r="B1" s="262"/>
      <c r="C1" s="263"/>
      <c r="D1" s="263"/>
      <c r="E1" s="263"/>
      <c r="F1" s="263"/>
      <c r="G1" s="263"/>
    </row>
    <row r="2" spans="1:7" ht="15.6" x14ac:dyDescent="0.3">
      <c r="A2" s="264"/>
      <c r="B2" s="264"/>
    </row>
    <row r="3" spans="1:7" x14ac:dyDescent="0.25">
      <c r="C3" s="265" t="s">
        <v>24</v>
      </c>
      <c r="D3" s="1236" t="s">
        <v>3</v>
      </c>
      <c r="E3" s="1236"/>
      <c r="F3" s="1236"/>
      <c r="G3" s="1236"/>
    </row>
    <row r="4" spans="1:7" x14ac:dyDescent="0.25">
      <c r="A4" s="266" t="s">
        <v>0</v>
      </c>
      <c r="C4" s="267">
        <v>8</v>
      </c>
      <c r="D4" s="1237" t="s">
        <v>241</v>
      </c>
      <c r="E4" s="1237"/>
      <c r="F4" s="1237"/>
      <c r="G4" s="1237"/>
    </row>
    <row r="5" spans="1:7" x14ac:dyDescent="0.25">
      <c r="A5" s="268" t="s">
        <v>617</v>
      </c>
      <c r="C5" s="269" t="s">
        <v>274</v>
      </c>
      <c r="D5" s="270" t="s">
        <v>275</v>
      </c>
      <c r="E5" s="271"/>
      <c r="F5" s="271"/>
      <c r="G5" s="272"/>
    </row>
    <row r="6" spans="1:7" ht="13.8" thickBot="1" x14ac:dyDescent="0.3">
      <c r="A6" s="273"/>
    </row>
    <row r="7" spans="1:7" x14ac:dyDescent="0.25">
      <c r="A7" s="266" t="s">
        <v>21</v>
      </c>
      <c r="C7" s="1226" t="s">
        <v>275</v>
      </c>
      <c r="D7" s="1227"/>
      <c r="E7" s="1227"/>
      <c r="F7" s="1227"/>
      <c r="G7" s="1228"/>
    </row>
    <row r="8" spans="1:7" x14ac:dyDescent="0.25">
      <c r="A8" s="268" t="s">
        <v>42</v>
      </c>
      <c r="C8" s="1238" t="s">
        <v>48</v>
      </c>
      <c r="D8" s="1239"/>
      <c r="E8" s="1239"/>
      <c r="F8" s="1239"/>
      <c r="G8" s="1240"/>
    </row>
    <row r="9" spans="1:7" ht="13.8" thickBot="1" x14ac:dyDescent="0.3">
      <c r="A9" s="268" t="s">
        <v>26</v>
      </c>
      <c r="C9" s="1229" t="s">
        <v>894</v>
      </c>
      <c r="D9" s="1230"/>
      <c r="E9" s="1230"/>
      <c r="F9" s="1230"/>
      <c r="G9" s="1231"/>
    </row>
    <row r="10" spans="1:7" x14ac:dyDescent="0.25">
      <c r="A10" s="273"/>
      <c r="C10" s="273"/>
      <c r="D10" s="273"/>
      <c r="E10" s="273"/>
      <c r="F10" s="273"/>
      <c r="G10" s="273"/>
    </row>
    <row r="11" spans="1:7" x14ac:dyDescent="0.25">
      <c r="A11" s="273"/>
      <c r="C11" s="1235" t="s">
        <v>28</v>
      </c>
      <c r="D11" s="1235"/>
      <c r="E11" s="273"/>
      <c r="F11" s="273"/>
      <c r="G11" s="273"/>
    </row>
    <row r="12" spans="1:7" x14ac:dyDescent="0.25">
      <c r="A12" s="274" t="s">
        <v>2</v>
      </c>
      <c r="C12" s="1225">
        <v>29.45</v>
      </c>
      <c r="D12" s="1225"/>
      <c r="E12" s="273"/>
      <c r="F12" s="273"/>
      <c r="G12" s="273"/>
    </row>
    <row r="13" spans="1:7" x14ac:dyDescent="0.25">
      <c r="A13" s="266" t="s">
        <v>20</v>
      </c>
      <c r="C13" s="1225">
        <v>29.45</v>
      </c>
      <c r="D13" s="1225"/>
      <c r="E13" s="273"/>
      <c r="F13" s="273"/>
      <c r="G13" s="273"/>
    </row>
    <row r="14" spans="1:7" x14ac:dyDescent="0.25">
      <c r="A14" s="268" t="s">
        <v>1</v>
      </c>
      <c r="C14" s="1225">
        <v>12.938000000000001</v>
      </c>
      <c r="D14" s="1225"/>
      <c r="E14" s="273"/>
      <c r="F14" s="273"/>
      <c r="G14" s="273"/>
    </row>
    <row r="15" spans="1:7" ht="13.8" thickBot="1" x14ac:dyDescent="0.3">
      <c r="A15" s="275"/>
      <c r="C15" s="273"/>
      <c r="D15" s="273"/>
      <c r="E15" s="273"/>
      <c r="F15" s="273"/>
      <c r="G15" s="273"/>
    </row>
    <row r="16" spans="1:7" x14ac:dyDescent="0.25">
      <c r="A16" s="266" t="s">
        <v>18</v>
      </c>
      <c r="C16" s="1226" t="s">
        <v>995</v>
      </c>
      <c r="D16" s="1227"/>
      <c r="E16" s="1227"/>
      <c r="F16" s="1227"/>
      <c r="G16" s="1228"/>
    </row>
    <row r="17" spans="1:7" ht="13.8" thickBot="1" x14ac:dyDescent="0.3">
      <c r="A17" s="268" t="s">
        <v>19</v>
      </c>
      <c r="C17" s="1229" t="s">
        <v>940</v>
      </c>
      <c r="D17" s="1230"/>
      <c r="E17" s="1230"/>
      <c r="F17" s="1230"/>
      <c r="G17" s="1231"/>
    </row>
    <row r="19" spans="1:7" ht="15.6" x14ac:dyDescent="0.3">
      <c r="A19" s="262" t="s">
        <v>276</v>
      </c>
      <c r="B19" s="262"/>
      <c r="C19" s="263"/>
      <c r="D19" s="263"/>
      <c r="E19" s="263"/>
      <c r="F19" s="263"/>
      <c r="G19" s="263"/>
    </row>
    <row r="20" spans="1:7" ht="15.6" x14ac:dyDescent="0.3">
      <c r="A20" s="264"/>
    </row>
    <row r="21" spans="1:7" x14ac:dyDescent="0.25">
      <c r="A21" s="276" t="s">
        <v>23</v>
      </c>
      <c r="B21" s="277" t="s">
        <v>6</v>
      </c>
      <c r="C21" s="277" t="s">
        <v>7</v>
      </c>
      <c r="D21" s="277" t="s">
        <v>8</v>
      </c>
      <c r="E21" s="277" t="s">
        <v>9</v>
      </c>
      <c r="F21" s="277" t="s">
        <v>10</v>
      </c>
    </row>
    <row r="22" spans="1:7" x14ac:dyDescent="0.25">
      <c r="A22" s="278"/>
      <c r="B22" s="279">
        <v>610</v>
      </c>
      <c r="C22" s="279"/>
      <c r="D22" s="279" t="s">
        <v>54</v>
      </c>
      <c r="E22" s="280">
        <v>20100</v>
      </c>
      <c r="F22" s="280">
        <v>8266.91</v>
      </c>
    </row>
    <row r="23" spans="1:7" x14ac:dyDescent="0.25">
      <c r="A23" s="281"/>
      <c r="B23" s="279">
        <v>620</v>
      </c>
      <c r="C23" s="279"/>
      <c r="D23" s="279" t="s">
        <v>57</v>
      </c>
      <c r="E23" s="280">
        <v>7450</v>
      </c>
      <c r="F23" s="280">
        <v>2923.39</v>
      </c>
    </row>
    <row r="24" spans="1:7" x14ac:dyDescent="0.25">
      <c r="A24" s="279"/>
      <c r="B24" s="279">
        <v>630</v>
      </c>
      <c r="C24" s="279"/>
      <c r="D24" s="279" t="s">
        <v>55</v>
      </c>
      <c r="E24" s="280">
        <v>1500</v>
      </c>
      <c r="F24" s="280">
        <v>993.43</v>
      </c>
    </row>
    <row r="25" spans="1:7" x14ac:dyDescent="0.25">
      <c r="A25" s="282"/>
      <c r="B25" s="279">
        <v>640</v>
      </c>
      <c r="C25" s="279"/>
      <c r="D25" s="279" t="s">
        <v>56</v>
      </c>
      <c r="E25" s="280">
        <v>400</v>
      </c>
      <c r="F25" s="280">
        <v>754.27</v>
      </c>
    </row>
    <row r="26" spans="1:7" x14ac:dyDescent="0.25">
      <c r="A26" s="283" t="s">
        <v>11</v>
      </c>
      <c r="B26" s="284"/>
      <c r="C26" s="284"/>
      <c r="D26" s="284"/>
      <c r="E26" s="351">
        <f>SUM(E22:E25)</f>
        <v>29450</v>
      </c>
      <c r="F26" s="351">
        <f>SUM(F22:F25)</f>
        <v>12938</v>
      </c>
    </row>
    <row r="27" spans="1:7" x14ac:dyDescent="0.25">
      <c r="A27" s="283" t="s">
        <v>12</v>
      </c>
      <c r="B27" s="285"/>
      <c r="C27" s="285"/>
      <c r="D27" s="285"/>
      <c r="E27" s="286">
        <v>0</v>
      </c>
      <c r="F27" s="286">
        <v>0</v>
      </c>
    </row>
    <row r="28" spans="1:7" x14ac:dyDescent="0.25">
      <c r="A28" s="287" t="s">
        <v>13</v>
      </c>
      <c r="B28" s="285"/>
      <c r="C28" s="285"/>
      <c r="D28" s="285"/>
      <c r="E28" s="350">
        <f>E27+E26</f>
        <v>29450</v>
      </c>
      <c r="F28" s="350">
        <f>F27+F26</f>
        <v>12938</v>
      </c>
    </row>
    <row r="30" spans="1:7" ht="15.6" x14ac:dyDescent="0.3">
      <c r="A30" s="262" t="s">
        <v>277</v>
      </c>
      <c r="B30" s="263"/>
      <c r="C30" s="263"/>
      <c r="D30" s="263"/>
      <c r="E30" s="263"/>
      <c r="F30" s="263"/>
      <c r="G30" s="263"/>
    </row>
    <row r="31" spans="1:7" x14ac:dyDescent="0.25">
      <c r="A31" s="288"/>
    </row>
    <row r="32" spans="1:7" ht="20.399999999999999" x14ac:dyDescent="0.25">
      <c r="A32" s="1233" t="s">
        <v>278</v>
      </c>
      <c r="B32" s="1233"/>
      <c r="C32" s="1233"/>
      <c r="D32" s="300" t="s">
        <v>15</v>
      </c>
      <c r="E32" s="300" t="s">
        <v>992</v>
      </c>
      <c r="F32" s="300" t="s">
        <v>993</v>
      </c>
    </row>
    <row r="33" spans="1:7" ht="40.799999999999997" x14ac:dyDescent="0.25">
      <c r="A33" s="1234" t="s">
        <v>279</v>
      </c>
      <c r="B33" s="1234"/>
      <c r="C33" s="1234"/>
      <c r="D33" s="295" t="s">
        <v>280</v>
      </c>
      <c r="E33" s="541" t="s">
        <v>827</v>
      </c>
      <c r="F33" s="542" t="s">
        <v>895</v>
      </c>
    </row>
    <row r="34" spans="1:7" ht="40.799999999999997" x14ac:dyDescent="0.25">
      <c r="A34" s="1232" t="s">
        <v>281</v>
      </c>
      <c r="B34" s="1232"/>
      <c r="C34" s="1232"/>
      <c r="D34" s="295" t="s">
        <v>282</v>
      </c>
      <c r="E34" s="540">
        <v>55</v>
      </c>
      <c r="F34" s="296">
        <v>37</v>
      </c>
    </row>
    <row r="35" spans="1:7" ht="30.6" x14ac:dyDescent="0.25">
      <c r="A35" s="1232"/>
      <c r="B35" s="1232"/>
      <c r="C35" s="1232"/>
      <c r="D35" s="295" t="s">
        <v>283</v>
      </c>
      <c r="E35" s="540">
        <v>5</v>
      </c>
      <c r="F35" s="296">
        <v>0</v>
      </c>
    </row>
    <row r="36" spans="1:7" ht="51" x14ac:dyDescent="0.25">
      <c r="A36" s="1232"/>
      <c r="B36" s="1232"/>
      <c r="C36" s="1232"/>
      <c r="D36" s="295" t="s">
        <v>623</v>
      </c>
      <c r="E36" s="296">
        <v>3</v>
      </c>
      <c r="F36" s="296">
        <v>2</v>
      </c>
      <c r="G36" s="282"/>
    </row>
    <row r="37" spans="1:7" x14ac:dyDescent="0.25">
      <c r="A37" s="289" t="s">
        <v>252</v>
      </c>
    </row>
    <row r="38" spans="1:7" ht="175.2" customHeight="1" x14ac:dyDescent="0.25">
      <c r="A38" s="352" t="s">
        <v>17</v>
      </c>
      <c r="B38" s="1223" t="s">
        <v>994</v>
      </c>
      <c r="C38" s="1223"/>
      <c r="D38" s="1223"/>
      <c r="E38" s="1223"/>
      <c r="F38" s="1223"/>
    </row>
    <row r="40" spans="1:7" ht="22.8" x14ac:dyDescent="0.25">
      <c r="A40" s="290" t="s">
        <v>284</v>
      </c>
      <c r="B40" s="1224"/>
      <c r="C40" s="1224"/>
      <c r="D40" s="1224"/>
      <c r="E40" s="1224"/>
      <c r="F40" s="1224"/>
    </row>
  </sheetData>
  <mergeCells count="16">
    <mergeCell ref="C11:D11"/>
    <mergeCell ref="D3:G3"/>
    <mergeCell ref="D4:G4"/>
    <mergeCell ref="C7:G7"/>
    <mergeCell ref="C8:G8"/>
    <mergeCell ref="C9:G9"/>
    <mergeCell ref="B38:F38"/>
    <mergeCell ref="B40:F40"/>
    <mergeCell ref="C12:D12"/>
    <mergeCell ref="C13:D13"/>
    <mergeCell ref="C14:D14"/>
    <mergeCell ref="C16:G16"/>
    <mergeCell ref="C17:G17"/>
    <mergeCell ref="A34:C36"/>
    <mergeCell ref="A32:C32"/>
    <mergeCell ref="A33:C33"/>
  </mergeCells>
  <pageMargins left="0.7" right="0.7" top="0.75" bottom="0.75" header="0.3" footer="0.3"/>
  <pageSetup paperSize="9" scale="86" fitToHeight="0" orientation="portrait" verticalDpi="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92D050"/>
    <pageSetUpPr fitToPage="1"/>
  </sheetPr>
  <dimension ref="A1:E38"/>
  <sheetViews>
    <sheetView topLeftCell="A16" workbookViewId="0">
      <selection activeCell="B23" sqref="B23:E23"/>
    </sheetView>
  </sheetViews>
  <sheetFormatPr defaultRowHeight="13.2" x14ac:dyDescent="0.25"/>
  <cols>
    <col min="1" max="1" width="23.33203125" customWidth="1"/>
    <col min="3" max="3" width="20.88671875" customWidth="1"/>
    <col min="4" max="4" width="20.44140625" customWidth="1"/>
    <col min="5" max="5" width="19.44140625" customWidth="1"/>
  </cols>
  <sheetData>
    <row r="1" spans="1:5" ht="15.6" x14ac:dyDescent="0.3">
      <c r="A1" s="394" t="s">
        <v>4</v>
      </c>
      <c r="B1" s="394"/>
      <c r="C1" s="395"/>
      <c r="D1" s="395"/>
      <c r="E1" s="395"/>
    </row>
    <row r="2" spans="1:5" ht="16.2" thickBot="1" x14ac:dyDescent="0.35">
      <c r="A2" s="396"/>
      <c r="B2" s="396"/>
    </row>
    <row r="3" spans="1:5" ht="13.8" thickBot="1" x14ac:dyDescent="0.3">
      <c r="C3" s="397" t="s">
        <v>24</v>
      </c>
      <c r="D3" s="1154" t="s">
        <v>3</v>
      </c>
      <c r="E3" s="1159"/>
    </row>
    <row r="4" spans="1:5" ht="13.8" thickBot="1" x14ac:dyDescent="0.3">
      <c r="A4" s="398" t="s">
        <v>0</v>
      </c>
      <c r="C4" s="254" t="s">
        <v>240</v>
      </c>
      <c r="D4" s="987" t="s">
        <v>241</v>
      </c>
      <c r="E4" s="1052"/>
    </row>
    <row r="5" spans="1:5" ht="13.8" thickBot="1" x14ac:dyDescent="0.3">
      <c r="A5" s="399" t="s">
        <v>617</v>
      </c>
      <c r="C5" s="254" t="s">
        <v>436</v>
      </c>
      <c r="D5" s="987" t="s">
        <v>425</v>
      </c>
      <c r="E5" s="1052"/>
    </row>
    <row r="6" spans="1:5" ht="13.8" thickBot="1" x14ac:dyDescent="0.3">
      <c r="A6" s="400"/>
    </row>
    <row r="7" spans="1:5" ht="13.5" customHeight="1" thickBot="1" x14ac:dyDescent="0.3">
      <c r="A7" s="398" t="s">
        <v>21</v>
      </c>
      <c r="C7" s="987" t="s">
        <v>389</v>
      </c>
      <c r="D7" s="988"/>
      <c r="E7" s="1052"/>
    </row>
    <row r="8" spans="1:5" ht="13.8" thickBot="1" x14ac:dyDescent="0.3">
      <c r="A8" s="399" t="s">
        <v>42</v>
      </c>
      <c r="C8" s="987" t="s">
        <v>427</v>
      </c>
      <c r="D8" s="988"/>
      <c r="E8" s="1052"/>
    </row>
    <row r="9" spans="1:5" ht="13.8" thickBot="1" x14ac:dyDescent="0.3">
      <c r="A9" s="399" t="s">
        <v>26</v>
      </c>
      <c r="C9" s="987" t="s">
        <v>824</v>
      </c>
      <c r="D9" s="988"/>
      <c r="E9" s="1052"/>
    </row>
    <row r="10" spans="1:5" ht="13.8" thickBot="1" x14ac:dyDescent="0.3">
      <c r="A10" s="400"/>
    </row>
    <row r="11" spans="1:5" ht="13.8" thickBot="1" x14ac:dyDescent="0.3">
      <c r="A11" s="400"/>
      <c r="C11" s="1154" t="s">
        <v>634</v>
      </c>
      <c r="D11" s="1155"/>
    </row>
    <row r="12" spans="1:5" ht="13.8" thickBot="1" x14ac:dyDescent="0.3">
      <c r="A12" s="401" t="s">
        <v>2</v>
      </c>
      <c r="C12" s="721">
        <v>4.38</v>
      </c>
      <c r="D12" s="722"/>
    </row>
    <row r="13" spans="1:5" ht="13.8" thickBot="1" x14ac:dyDescent="0.3">
      <c r="A13" s="398" t="s">
        <v>20</v>
      </c>
      <c r="C13" s="721">
        <v>4.38</v>
      </c>
      <c r="D13" s="722"/>
      <c r="E13" s="402"/>
    </row>
    <row r="14" spans="1:5" ht="13.8" thickBot="1" x14ac:dyDescent="0.3">
      <c r="A14" s="399" t="s">
        <v>1</v>
      </c>
      <c r="C14" s="1156">
        <v>0</v>
      </c>
      <c r="D14" s="1157"/>
    </row>
    <row r="15" spans="1:5" ht="13.8" thickBot="1" x14ac:dyDescent="0.3">
      <c r="A15" s="403"/>
    </row>
    <row r="16" spans="1:5" ht="13.8" thickBot="1" x14ac:dyDescent="0.3">
      <c r="A16" s="398" t="s">
        <v>18</v>
      </c>
      <c r="C16" s="987" t="s">
        <v>1034</v>
      </c>
      <c r="D16" s="988"/>
      <c r="E16" s="1052"/>
    </row>
    <row r="17" spans="1:5" ht="13.8" thickBot="1" x14ac:dyDescent="0.3">
      <c r="A17" s="399" t="s">
        <v>19</v>
      </c>
      <c r="C17" s="987" t="s">
        <v>1038</v>
      </c>
      <c r="D17" s="988"/>
      <c r="E17" s="1052"/>
    </row>
    <row r="20" spans="1:5" ht="15.6" x14ac:dyDescent="0.3">
      <c r="A20" s="394" t="s">
        <v>5</v>
      </c>
      <c r="B20" s="394"/>
      <c r="C20" s="395"/>
      <c r="D20" s="395"/>
      <c r="E20" s="395"/>
    </row>
    <row r="21" spans="1:5" ht="16.2" thickBot="1" x14ac:dyDescent="0.35">
      <c r="A21" s="396"/>
    </row>
    <row r="22" spans="1:5" ht="13.8" thickBot="1" x14ac:dyDescent="0.3">
      <c r="A22" s="429" t="s">
        <v>23</v>
      </c>
      <c r="B22" s="430" t="s">
        <v>6</v>
      </c>
      <c r="C22" s="430" t="s">
        <v>8</v>
      </c>
      <c r="D22" s="430" t="s">
        <v>9</v>
      </c>
      <c r="E22" s="431" t="s">
        <v>10</v>
      </c>
    </row>
    <row r="23" spans="1:5" x14ac:dyDescent="0.25">
      <c r="A23" s="584" t="s">
        <v>11</v>
      </c>
      <c r="B23" s="342">
        <v>610</v>
      </c>
      <c r="C23" s="342" t="s">
        <v>54</v>
      </c>
      <c r="D23" s="693">
        <v>4380</v>
      </c>
      <c r="E23" s="694">
        <v>0</v>
      </c>
    </row>
    <row r="24" spans="1:5" ht="13.8" thickBot="1" x14ac:dyDescent="0.3">
      <c r="A24" s="432"/>
      <c r="B24" s="407"/>
      <c r="C24" s="408"/>
      <c r="D24" s="409"/>
      <c r="E24" s="433"/>
    </row>
    <row r="25" spans="1:5" ht="13.8" thickBot="1" x14ac:dyDescent="0.3">
      <c r="A25" s="410" t="s">
        <v>13</v>
      </c>
      <c r="B25" s="411"/>
      <c r="C25" s="411"/>
      <c r="D25" s="412">
        <f>D23</f>
        <v>4380</v>
      </c>
      <c r="E25" s="434">
        <f>E23</f>
        <v>0</v>
      </c>
    </row>
    <row r="27" spans="1:5" ht="15.6" x14ac:dyDescent="0.3">
      <c r="A27" s="394" t="s">
        <v>14</v>
      </c>
      <c r="B27" s="395"/>
      <c r="C27" s="395"/>
      <c r="D27" s="395"/>
      <c r="E27" s="395"/>
    </row>
    <row r="28" spans="1:5" x14ac:dyDescent="0.25">
      <c r="A28" s="413"/>
    </row>
    <row r="29" spans="1:5" ht="20.399999999999999" x14ac:dyDescent="0.25">
      <c r="A29" s="1168" t="s">
        <v>22</v>
      </c>
      <c r="B29" s="1168"/>
      <c r="C29" s="553" t="s">
        <v>15</v>
      </c>
      <c r="D29" s="552" t="s">
        <v>992</v>
      </c>
      <c r="E29" s="553" t="s">
        <v>1022</v>
      </c>
    </row>
    <row r="30" spans="1:5" ht="12.75" customHeight="1" x14ac:dyDescent="0.25">
      <c r="A30" s="1186" t="s">
        <v>428</v>
      </c>
      <c r="B30" s="1186"/>
      <c r="C30" s="392" t="s">
        <v>429</v>
      </c>
      <c r="D30" s="373">
        <v>11</v>
      </c>
      <c r="E30" s="320">
        <v>11</v>
      </c>
    </row>
    <row r="31" spans="1:5" ht="20.399999999999999" x14ac:dyDescent="0.25">
      <c r="A31" s="1186"/>
      <c r="B31" s="1186"/>
      <c r="C31" s="392" t="s">
        <v>435</v>
      </c>
      <c r="D31" s="373">
        <v>90</v>
      </c>
      <c r="E31" s="320">
        <v>94</v>
      </c>
    </row>
    <row r="32" spans="1:5" ht="6" customHeight="1" x14ac:dyDescent="0.25">
      <c r="E32" s="416"/>
    </row>
    <row r="33" spans="1:5" ht="13.8" thickBot="1" x14ac:dyDescent="0.3">
      <c r="A33" s="417" t="s">
        <v>16</v>
      </c>
      <c r="C33" s="416"/>
      <c r="D33" s="416"/>
      <c r="E33" s="416"/>
    </row>
    <row r="34" spans="1:5" x14ac:dyDescent="0.25">
      <c r="A34" s="1241" t="s">
        <v>17</v>
      </c>
      <c r="B34" s="1244"/>
      <c r="C34" s="1245"/>
      <c r="D34" s="1245"/>
      <c r="E34" s="1246"/>
    </row>
    <row r="35" spans="1:5" ht="29.25" customHeight="1" x14ac:dyDescent="0.25">
      <c r="A35" s="1242"/>
      <c r="B35" s="1247" t="s">
        <v>1039</v>
      </c>
      <c r="C35" s="1248"/>
      <c r="D35" s="1248"/>
      <c r="E35" s="1249"/>
    </row>
    <row r="36" spans="1:5" ht="43.5" customHeight="1" thickBot="1" x14ac:dyDescent="0.3">
      <c r="A36" s="1243"/>
      <c r="B36" s="1250" t="s">
        <v>1040</v>
      </c>
      <c r="C36" s="1251"/>
      <c r="D36" s="1251"/>
      <c r="E36" s="1252"/>
    </row>
    <row r="37" spans="1:5" ht="13.8" thickBot="1" x14ac:dyDescent="0.3"/>
    <row r="38" spans="1:5" ht="23.4" thickBot="1" x14ac:dyDescent="0.3">
      <c r="A38" s="418" t="s">
        <v>253</v>
      </c>
      <c r="B38" s="1152" t="s">
        <v>391</v>
      </c>
      <c r="C38" s="1152"/>
      <c r="D38" s="1152"/>
      <c r="E38" s="1153"/>
    </row>
  </sheetData>
  <mergeCells count="19">
    <mergeCell ref="B38:E38"/>
    <mergeCell ref="C16:E16"/>
    <mergeCell ref="C17:E17"/>
    <mergeCell ref="C11:D11"/>
    <mergeCell ref="C12:D12"/>
    <mergeCell ref="C13:D13"/>
    <mergeCell ref="C14:D14"/>
    <mergeCell ref="A29:B29"/>
    <mergeCell ref="A30:B31"/>
    <mergeCell ref="A34:A36"/>
    <mergeCell ref="B34:E34"/>
    <mergeCell ref="B35:E35"/>
    <mergeCell ref="B36:E36"/>
    <mergeCell ref="C9:E9"/>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rgb="FF92D050"/>
    <pageSetUpPr fitToPage="1"/>
  </sheetPr>
  <dimension ref="A1:E37"/>
  <sheetViews>
    <sheetView topLeftCell="A21" workbookViewId="0">
      <selection activeCell="E26" sqref="E26"/>
    </sheetView>
  </sheetViews>
  <sheetFormatPr defaultRowHeight="13.2" x14ac:dyDescent="0.25"/>
  <cols>
    <col min="1" max="1" width="23.33203125" customWidth="1"/>
    <col min="3" max="3" width="20.88671875" customWidth="1"/>
    <col min="4" max="4" width="20.44140625" customWidth="1"/>
    <col min="5" max="5" width="19.44140625" customWidth="1"/>
  </cols>
  <sheetData>
    <row r="1" spans="1:5" ht="15.6" x14ac:dyDescent="0.3">
      <c r="A1" s="394" t="s">
        <v>4</v>
      </c>
      <c r="B1" s="394"/>
      <c r="C1" s="395"/>
      <c r="D1" s="395"/>
      <c r="E1" s="395"/>
    </row>
    <row r="2" spans="1:5" ht="16.2" thickBot="1" x14ac:dyDescent="0.35">
      <c r="A2" s="396"/>
      <c r="B2" s="396"/>
    </row>
    <row r="3" spans="1:5" ht="13.8" thickBot="1" x14ac:dyDescent="0.3">
      <c r="C3" s="397" t="s">
        <v>24</v>
      </c>
      <c r="D3" s="1154" t="s">
        <v>3</v>
      </c>
      <c r="E3" s="1159"/>
    </row>
    <row r="4" spans="1:5" ht="13.8" thickBot="1" x14ac:dyDescent="0.3">
      <c r="A4" s="398" t="s">
        <v>0</v>
      </c>
      <c r="C4" s="594" t="s">
        <v>240</v>
      </c>
      <c r="D4" s="1160" t="s">
        <v>241</v>
      </c>
      <c r="E4" s="1161"/>
    </row>
    <row r="5" spans="1:5" ht="13.8" thickBot="1" x14ac:dyDescent="0.3">
      <c r="A5" s="399" t="s">
        <v>27</v>
      </c>
      <c r="C5" s="595" t="s">
        <v>436</v>
      </c>
      <c r="D5" s="987" t="s">
        <v>425</v>
      </c>
      <c r="E5" s="1052"/>
    </row>
    <row r="6" spans="1:5" ht="13.8" thickBot="1" x14ac:dyDescent="0.3">
      <c r="A6" s="400"/>
    </row>
    <row r="7" spans="1:5" ht="13.5" customHeight="1" thickBot="1" x14ac:dyDescent="0.3">
      <c r="A7" s="398" t="s">
        <v>21</v>
      </c>
      <c r="C7" s="987" t="s">
        <v>388</v>
      </c>
      <c r="D7" s="988"/>
      <c r="E7" s="1052"/>
    </row>
    <row r="8" spans="1:5" ht="13.8" thickBot="1" x14ac:dyDescent="0.3">
      <c r="A8" s="399" t="s">
        <v>42</v>
      </c>
      <c r="C8" s="987" t="s">
        <v>427</v>
      </c>
      <c r="D8" s="988"/>
      <c r="E8" s="1052"/>
    </row>
    <row r="9" spans="1:5" ht="13.8" thickBot="1" x14ac:dyDescent="0.3">
      <c r="A9" s="399" t="s">
        <v>26</v>
      </c>
      <c r="C9" s="987" t="s">
        <v>799</v>
      </c>
      <c r="D9" s="988"/>
      <c r="E9" s="1052"/>
    </row>
    <row r="10" spans="1:5" ht="13.8" thickBot="1" x14ac:dyDescent="0.3">
      <c r="A10" s="400"/>
    </row>
    <row r="11" spans="1:5" ht="13.8" thickBot="1" x14ac:dyDescent="0.3">
      <c r="A11" s="400"/>
      <c r="C11" s="1154" t="s">
        <v>722</v>
      </c>
      <c r="D11" s="1155"/>
    </row>
    <row r="12" spans="1:5" ht="13.8" thickBot="1" x14ac:dyDescent="0.3">
      <c r="A12" s="401" t="s">
        <v>2</v>
      </c>
      <c r="C12" s="721">
        <v>7.9</v>
      </c>
      <c r="D12" s="722"/>
    </row>
    <row r="13" spans="1:5" ht="13.8" thickBot="1" x14ac:dyDescent="0.3">
      <c r="A13" s="398" t="s">
        <v>20</v>
      </c>
      <c r="C13" s="721">
        <v>7.9</v>
      </c>
      <c r="D13" s="722"/>
      <c r="E13" s="402"/>
    </row>
    <row r="14" spans="1:5" ht="13.8" thickBot="1" x14ac:dyDescent="0.3">
      <c r="A14" s="399" t="s">
        <v>1</v>
      </c>
      <c r="C14" s="1156">
        <v>5.2240000000000002</v>
      </c>
      <c r="D14" s="1157"/>
    </row>
    <row r="15" spans="1:5" ht="13.8" thickBot="1" x14ac:dyDescent="0.3">
      <c r="A15" s="403"/>
    </row>
    <row r="16" spans="1:5" ht="13.8" thickBot="1" x14ac:dyDescent="0.3">
      <c r="A16" s="398" t="s">
        <v>18</v>
      </c>
      <c r="C16" s="6" t="s">
        <v>1016</v>
      </c>
      <c r="D16" s="5"/>
      <c r="E16" s="45"/>
    </row>
    <row r="17" spans="1:5" ht="13.8" thickBot="1" x14ac:dyDescent="0.3">
      <c r="A17" s="399" t="s">
        <v>19</v>
      </c>
      <c r="C17" s="6" t="s">
        <v>1025</v>
      </c>
      <c r="D17" s="5"/>
      <c r="E17" s="45"/>
    </row>
    <row r="20" spans="1:5" ht="15.6" x14ac:dyDescent="0.3">
      <c r="A20" s="394" t="s">
        <v>5</v>
      </c>
      <c r="B20" s="394"/>
      <c r="C20" s="395"/>
      <c r="D20" s="395"/>
      <c r="E20" s="395"/>
    </row>
    <row r="21" spans="1:5" ht="15.6" x14ac:dyDescent="0.3">
      <c r="A21" s="396"/>
    </row>
    <row r="22" spans="1:5" x14ac:dyDescent="0.25">
      <c r="A22" s="404" t="s">
        <v>23</v>
      </c>
      <c r="B22" s="405" t="s">
        <v>6</v>
      </c>
      <c r="C22" s="405" t="s">
        <v>8</v>
      </c>
      <c r="D22" s="405" t="s">
        <v>9</v>
      </c>
      <c r="E22" s="406" t="s">
        <v>723</v>
      </c>
    </row>
    <row r="23" spans="1:5" x14ac:dyDescent="0.25">
      <c r="A23" s="414"/>
      <c r="B23" s="54">
        <v>610</v>
      </c>
      <c r="C23" s="306" t="s">
        <v>54</v>
      </c>
      <c r="D23" s="471">
        <v>4800</v>
      </c>
      <c r="E23" s="471">
        <v>0</v>
      </c>
    </row>
    <row r="24" spans="1:5" x14ac:dyDescent="0.25">
      <c r="A24" s="405"/>
      <c r="B24" s="121">
        <v>620</v>
      </c>
      <c r="C24" s="122" t="s">
        <v>57</v>
      </c>
      <c r="D24" s="472">
        <v>1680</v>
      </c>
      <c r="E24" s="471">
        <v>0</v>
      </c>
    </row>
    <row r="25" spans="1:5" ht="13.8" thickBot="1" x14ac:dyDescent="0.3">
      <c r="A25" s="405"/>
      <c r="B25" s="121">
        <v>630</v>
      </c>
      <c r="C25" s="122" t="s">
        <v>55</v>
      </c>
      <c r="D25" s="472">
        <v>1420</v>
      </c>
      <c r="E25" s="471">
        <f>50.76</f>
        <v>50.76</v>
      </c>
    </row>
    <row r="26" spans="1:5" ht="13.8" thickBot="1" x14ac:dyDescent="0.3">
      <c r="A26" s="17" t="s">
        <v>11</v>
      </c>
      <c r="B26" s="460"/>
      <c r="C26" s="460"/>
      <c r="D26" s="473">
        <f>SUM(D23:D25)</f>
        <v>7900</v>
      </c>
      <c r="E26" s="473">
        <f>SUM(E23:E25)</f>
        <v>50.76</v>
      </c>
    </row>
    <row r="27" spans="1:5" ht="13.8" thickBot="1" x14ac:dyDescent="0.3">
      <c r="A27" s="410" t="s">
        <v>13</v>
      </c>
      <c r="B27" s="411"/>
      <c r="C27" s="411"/>
      <c r="D27" s="412">
        <f>D26</f>
        <v>7900</v>
      </c>
      <c r="E27" s="434">
        <f>E26</f>
        <v>50.76</v>
      </c>
    </row>
    <row r="29" spans="1:5" ht="15.6" x14ac:dyDescent="0.3">
      <c r="A29" s="394" t="s">
        <v>14</v>
      </c>
      <c r="B29" s="395"/>
      <c r="C29" s="395"/>
      <c r="D29" s="395"/>
      <c r="E29" s="395"/>
    </row>
    <row r="30" spans="1:5" x14ac:dyDescent="0.25">
      <c r="A30" s="413"/>
    </row>
    <row r="31" spans="1:5" ht="21" x14ac:dyDescent="0.25">
      <c r="A31" s="1158" t="s">
        <v>22</v>
      </c>
      <c r="B31" s="1158"/>
      <c r="C31" s="415" t="s">
        <v>15</v>
      </c>
      <c r="D31" s="414" t="s">
        <v>876</v>
      </c>
      <c r="E31" s="415" t="s">
        <v>882</v>
      </c>
    </row>
    <row r="32" spans="1:5" ht="12.75" customHeight="1" x14ac:dyDescent="0.25">
      <c r="A32" s="1253" t="s">
        <v>428</v>
      </c>
      <c r="B32" s="1253"/>
      <c r="C32" s="392" t="s">
        <v>429</v>
      </c>
      <c r="D32" s="373">
        <v>15</v>
      </c>
      <c r="E32" s="320">
        <v>15</v>
      </c>
    </row>
    <row r="33" spans="1:5" ht="30.6" x14ac:dyDescent="0.25">
      <c r="A33" s="1253"/>
      <c r="B33" s="1253"/>
      <c r="C33" s="392" t="s">
        <v>430</v>
      </c>
      <c r="D33" s="236" t="s">
        <v>1026</v>
      </c>
      <c r="E33" s="55">
        <v>247</v>
      </c>
    </row>
    <row r="34" spans="1:5" ht="13.8" thickBot="1" x14ac:dyDescent="0.3">
      <c r="A34" s="417" t="s">
        <v>16</v>
      </c>
      <c r="C34" s="416"/>
      <c r="D34" s="416"/>
      <c r="E34" s="416"/>
    </row>
    <row r="35" spans="1:5" ht="144" customHeight="1" thickBot="1" x14ac:dyDescent="0.3">
      <c r="A35" s="418" t="s">
        <v>17</v>
      </c>
      <c r="B35" s="1149" t="s">
        <v>1027</v>
      </c>
      <c r="C35" s="1150"/>
      <c r="D35" s="1150"/>
      <c r="E35" s="1151"/>
    </row>
    <row r="36" spans="1:5" ht="13.8" thickBot="1" x14ac:dyDescent="0.3"/>
    <row r="37" spans="1:5" ht="23.4" thickBot="1" x14ac:dyDescent="0.3">
      <c r="A37" s="418" t="s">
        <v>253</v>
      </c>
      <c r="B37" s="1152" t="s">
        <v>431</v>
      </c>
      <c r="C37" s="1152"/>
      <c r="D37" s="1152"/>
      <c r="E37" s="1153"/>
    </row>
  </sheetData>
  <mergeCells count="14">
    <mergeCell ref="C9:E9"/>
    <mergeCell ref="A31:B31"/>
    <mergeCell ref="B35:E35"/>
    <mergeCell ref="B37:E37"/>
    <mergeCell ref="A32:B33"/>
    <mergeCell ref="C11:D11"/>
    <mergeCell ref="C12:D12"/>
    <mergeCell ref="C13:D13"/>
    <mergeCell ref="C14:D14"/>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F49"/>
  <sheetViews>
    <sheetView topLeftCell="A13" zoomScale="110" zoomScaleNormal="110" workbookViewId="0">
      <selection activeCell="A62" sqref="A62"/>
    </sheetView>
  </sheetViews>
  <sheetFormatPr defaultColWidth="9.109375" defaultRowHeight="13.2" x14ac:dyDescent="0.25"/>
  <cols>
    <col min="1" max="1" width="32.109375" style="58" customWidth="1"/>
    <col min="2" max="2" width="8.109375" style="58" customWidth="1"/>
    <col min="3" max="3" width="7.33203125" style="58" customWidth="1"/>
    <col min="4" max="4" width="21.6640625" style="58" customWidth="1"/>
    <col min="5" max="5" width="15.88671875" style="58" customWidth="1"/>
    <col min="6" max="6" width="27" style="58" customWidth="1"/>
    <col min="7" max="16384" width="9.109375" style="58"/>
  </cols>
  <sheetData>
    <row r="1" spans="1:6" ht="15.6" x14ac:dyDescent="0.3">
      <c r="A1" s="56" t="s">
        <v>4</v>
      </c>
      <c r="B1" s="56"/>
      <c r="C1" s="57"/>
      <c r="D1" s="57"/>
      <c r="E1" s="57"/>
      <c r="F1" s="57"/>
    </row>
    <row r="2" spans="1:6" ht="4.5" customHeight="1" thickBot="1" x14ac:dyDescent="0.35">
      <c r="A2" s="59"/>
      <c r="B2" s="59"/>
    </row>
    <row r="3" spans="1:6" ht="13.8" thickBot="1" x14ac:dyDescent="0.3">
      <c r="C3" s="60" t="s">
        <v>24</v>
      </c>
      <c r="D3" s="834" t="s">
        <v>3</v>
      </c>
      <c r="E3" s="834"/>
      <c r="F3" s="834"/>
    </row>
    <row r="4" spans="1:6" ht="13.8" thickBot="1" x14ac:dyDescent="0.3">
      <c r="A4" s="61" t="s">
        <v>0</v>
      </c>
      <c r="C4" s="62">
        <v>1</v>
      </c>
      <c r="D4" s="835" t="s">
        <v>50</v>
      </c>
      <c r="E4" s="835"/>
      <c r="F4" s="835"/>
    </row>
    <row r="5" spans="1:6" ht="13.8" thickBot="1" x14ac:dyDescent="0.3">
      <c r="A5" s="10" t="s">
        <v>617</v>
      </c>
      <c r="C5" s="64" t="s">
        <v>149</v>
      </c>
      <c r="D5" s="836" t="s">
        <v>492</v>
      </c>
      <c r="E5" s="836"/>
      <c r="F5" s="836"/>
    </row>
    <row r="6" spans="1:6" ht="9" customHeight="1" thickBot="1" x14ac:dyDescent="0.3">
      <c r="A6" s="68"/>
    </row>
    <row r="7" spans="1:6" ht="13.8" thickBot="1" x14ac:dyDescent="0.3">
      <c r="A7" s="61" t="s">
        <v>21</v>
      </c>
      <c r="C7" s="223" t="s">
        <v>228</v>
      </c>
      <c r="D7" s="224"/>
      <c r="E7" s="224"/>
      <c r="F7" s="225"/>
    </row>
    <row r="8" spans="1:6" ht="13.8" thickBot="1" x14ac:dyDescent="0.3">
      <c r="A8" s="63" t="s">
        <v>42</v>
      </c>
      <c r="C8" s="837" t="s">
        <v>48</v>
      </c>
      <c r="D8" s="838"/>
      <c r="E8" s="838"/>
      <c r="F8" s="839"/>
    </row>
    <row r="9" spans="1:6" ht="13.8" thickBot="1" x14ac:dyDescent="0.3">
      <c r="A9" s="63" t="s">
        <v>26</v>
      </c>
      <c r="C9" s="716" t="s">
        <v>220</v>
      </c>
      <c r="D9" s="717"/>
      <c r="E9" s="717"/>
      <c r="F9" s="718"/>
    </row>
    <row r="10" spans="1:6" ht="6.75" customHeight="1" thickBot="1" x14ac:dyDescent="0.3">
      <c r="A10" s="68"/>
    </row>
    <row r="11" spans="1:6" ht="13.8" thickBot="1" x14ac:dyDescent="0.3">
      <c r="A11" s="68"/>
      <c r="C11" s="834" t="s">
        <v>28</v>
      </c>
      <c r="D11" s="834"/>
    </row>
    <row r="12" spans="1:6" ht="13.8" thickBot="1" x14ac:dyDescent="0.3">
      <c r="A12" s="71" t="s">
        <v>2</v>
      </c>
      <c r="C12" s="828">
        <v>2155.36</v>
      </c>
      <c r="D12" s="828"/>
    </row>
    <row r="13" spans="1:6" ht="13.8" thickBot="1" x14ac:dyDescent="0.3">
      <c r="A13" s="61" t="s">
        <v>20</v>
      </c>
      <c r="C13" s="828">
        <v>2155.36</v>
      </c>
      <c r="D13" s="828"/>
    </row>
    <row r="14" spans="1:6" ht="13.8" thickBot="1" x14ac:dyDescent="0.3">
      <c r="A14" s="63" t="s">
        <v>1</v>
      </c>
      <c r="C14" s="828">
        <v>133.91800000000001</v>
      </c>
      <c r="D14" s="828"/>
    </row>
    <row r="15" spans="1:6" ht="7.5" customHeight="1" thickBot="1" x14ac:dyDescent="0.3">
      <c r="A15" s="72"/>
    </row>
    <row r="16" spans="1:6" ht="13.8" thickBot="1" x14ac:dyDescent="0.3">
      <c r="A16" s="61" t="s">
        <v>18</v>
      </c>
      <c r="C16" s="716" t="s">
        <v>971</v>
      </c>
      <c r="D16" s="717"/>
      <c r="E16" s="717"/>
      <c r="F16" s="718"/>
    </row>
    <row r="17" spans="1:6" ht="13.8" thickBot="1" x14ac:dyDescent="0.3">
      <c r="A17" s="63" t="s">
        <v>19</v>
      </c>
      <c r="C17" s="829" t="s">
        <v>940</v>
      </c>
      <c r="D17" s="830"/>
      <c r="E17" s="830"/>
      <c r="F17" s="831"/>
    </row>
    <row r="18" spans="1:6" ht="9" customHeight="1" x14ac:dyDescent="0.25"/>
    <row r="19" spans="1:6" ht="15.6" x14ac:dyDescent="0.3">
      <c r="A19" s="56" t="s">
        <v>5</v>
      </c>
      <c r="B19" s="56"/>
      <c r="C19" s="57"/>
      <c r="D19" s="57"/>
      <c r="E19" s="57"/>
      <c r="F19" s="57"/>
    </row>
    <row r="20" spans="1:6" ht="15.6" x14ac:dyDescent="0.3">
      <c r="A20" s="59"/>
    </row>
    <row r="21" spans="1:6" x14ac:dyDescent="0.25">
      <c r="A21" s="73" t="s">
        <v>23</v>
      </c>
      <c r="B21" s="74" t="s">
        <v>6</v>
      </c>
      <c r="C21" s="74" t="s">
        <v>7</v>
      </c>
      <c r="D21" s="249" t="s">
        <v>8</v>
      </c>
      <c r="E21" s="250" t="s">
        <v>9</v>
      </c>
      <c r="F21" s="250" t="s">
        <v>10</v>
      </c>
    </row>
    <row r="22" spans="1:6" x14ac:dyDescent="0.25">
      <c r="A22" s="74"/>
      <c r="B22" s="126">
        <v>637</v>
      </c>
      <c r="C22" s="74"/>
      <c r="D22" s="238" t="s">
        <v>459</v>
      </c>
      <c r="E22" s="246">
        <v>5200</v>
      </c>
      <c r="F22" s="246">
        <v>3000</v>
      </c>
    </row>
    <row r="23" spans="1:6" ht="13.8" thickBot="1" x14ac:dyDescent="0.3">
      <c r="A23" s="157"/>
      <c r="B23" s="126">
        <v>650</v>
      </c>
      <c r="C23" s="157"/>
      <c r="D23" s="238" t="s">
        <v>221</v>
      </c>
      <c r="E23" s="160">
        <v>29160</v>
      </c>
      <c r="F23" s="160">
        <v>11584.11</v>
      </c>
    </row>
    <row r="24" spans="1:6" ht="13.8" thickBot="1" x14ac:dyDescent="0.3">
      <c r="A24" s="244" t="s">
        <v>11</v>
      </c>
      <c r="B24" s="141"/>
      <c r="C24" s="141"/>
      <c r="D24" s="141"/>
      <c r="E24" s="247">
        <f>E22+E23</f>
        <v>34360</v>
      </c>
      <c r="F24" s="248">
        <f>F22+F23</f>
        <v>14584.11</v>
      </c>
    </row>
    <row r="25" spans="1:6" x14ac:dyDescent="0.25">
      <c r="A25" s="313"/>
      <c r="B25" s="137">
        <v>814</v>
      </c>
      <c r="C25" s="106"/>
      <c r="D25" s="217" t="s">
        <v>730</v>
      </c>
      <c r="E25" s="665">
        <v>12610</v>
      </c>
      <c r="F25" s="246">
        <v>6306</v>
      </c>
    </row>
    <row r="26" spans="1:6" x14ac:dyDescent="0.25">
      <c r="A26" s="237"/>
      <c r="B26" s="238">
        <v>819</v>
      </c>
      <c r="C26" s="663"/>
      <c r="D26" s="16" t="s">
        <v>851</v>
      </c>
      <c r="E26" s="666">
        <v>0</v>
      </c>
      <c r="F26" s="239">
        <v>25000</v>
      </c>
    </row>
    <row r="27" spans="1:6" x14ac:dyDescent="0.25">
      <c r="A27" s="237"/>
      <c r="B27" s="238">
        <v>821</v>
      </c>
      <c r="C27" s="663"/>
      <c r="D27" s="16" t="s">
        <v>852</v>
      </c>
      <c r="E27" s="619">
        <v>2070190</v>
      </c>
      <c r="F27" s="619">
        <v>68868</v>
      </c>
    </row>
    <row r="28" spans="1:6" ht="13.8" thickBot="1" x14ac:dyDescent="0.3">
      <c r="A28" s="240"/>
      <c r="B28" s="241">
        <v>821</v>
      </c>
      <c r="C28" s="664"/>
      <c r="D28" s="16" t="s">
        <v>853</v>
      </c>
      <c r="E28" s="619">
        <v>38200</v>
      </c>
      <c r="F28" s="619">
        <v>19160.66</v>
      </c>
    </row>
    <row r="29" spans="1:6" hidden="1" x14ac:dyDescent="0.25">
      <c r="A29" s="240"/>
      <c r="B29" s="241"/>
      <c r="C29" s="664"/>
      <c r="D29" s="16"/>
      <c r="E29" s="619"/>
      <c r="F29" s="619"/>
    </row>
    <row r="30" spans="1:6" ht="13.8" hidden="1" thickBot="1" x14ac:dyDescent="0.3">
      <c r="A30" s="240"/>
      <c r="B30" s="241"/>
      <c r="C30" s="664"/>
      <c r="D30" s="215"/>
      <c r="E30" s="667"/>
      <c r="F30" s="620"/>
    </row>
    <row r="31" spans="1:6" ht="13.8" thickBot="1" x14ac:dyDescent="0.3">
      <c r="A31" s="244" t="s">
        <v>224</v>
      </c>
      <c r="B31" s="141">
        <v>0</v>
      </c>
      <c r="C31" s="141"/>
      <c r="D31" s="141"/>
      <c r="E31" s="247">
        <f>SUM(E25:E30)</f>
        <v>2121000</v>
      </c>
      <c r="F31" s="248">
        <f>SUM(F25:F30)</f>
        <v>119334.66</v>
      </c>
    </row>
    <row r="32" spans="1:6" ht="13.8" thickBot="1" x14ac:dyDescent="0.3">
      <c r="A32" s="243" t="s">
        <v>13</v>
      </c>
      <c r="B32" s="105" t="s">
        <v>67</v>
      </c>
      <c r="C32" s="105" t="s">
        <v>67</v>
      </c>
      <c r="D32" s="105" t="s">
        <v>67</v>
      </c>
      <c r="E32" s="148">
        <f>E24+E31</f>
        <v>2155360</v>
      </c>
      <c r="F32" s="148">
        <f>F24+F31</f>
        <v>133918.77000000002</v>
      </c>
    </row>
    <row r="34" spans="1:6" ht="2.25" customHeight="1" x14ac:dyDescent="0.25"/>
    <row r="35" spans="1:6" ht="15.6" x14ac:dyDescent="0.3">
      <c r="A35" s="56" t="s">
        <v>14</v>
      </c>
      <c r="B35" s="57"/>
      <c r="C35" s="57"/>
      <c r="D35" s="57"/>
      <c r="E35" s="57"/>
      <c r="F35" s="57"/>
    </row>
    <row r="36" spans="1:6" ht="3.75" customHeight="1" x14ac:dyDescent="0.3">
      <c r="A36" s="234"/>
      <c r="B36" s="235"/>
      <c r="C36" s="235"/>
      <c r="D36" s="235"/>
      <c r="E36" s="235"/>
      <c r="F36" s="235"/>
    </row>
    <row r="37" spans="1:6" ht="20.399999999999999" x14ac:dyDescent="0.25">
      <c r="A37" s="832" t="s">
        <v>22</v>
      </c>
      <c r="B37" s="833"/>
      <c r="C37" s="832" t="s">
        <v>15</v>
      </c>
      <c r="D37" s="833"/>
      <c r="E37" s="156" t="s">
        <v>936</v>
      </c>
      <c r="F37" s="23" t="s">
        <v>937</v>
      </c>
    </row>
    <row r="38" spans="1:6" ht="63" customHeight="1" x14ac:dyDescent="0.25">
      <c r="A38" s="732" t="s">
        <v>494</v>
      </c>
      <c r="B38" s="732"/>
      <c r="C38" s="740" t="s">
        <v>225</v>
      </c>
      <c r="D38" s="742"/>
      <c r="E38" s="38" t="s">
        <v>223</v>
      </c>
      <c r="F38" s="689" t="s">
        <v>223</v>
      </c>
    </row>
    <row r="39" spans="1:6" ht="55.8" customHeight="1" x14ac:dyDescent="0.25">
      <c r="A39" s="732"/>
      <c r="B39" s="732"/>
      <c r="C39" s="740" t="s">
        <v>222</v>
      </c>
      <c r="D39" s="742"/>
      <c r="E39" s="236" t="s">
        <v>493</v>
      </c>
      <c r="F39" s="689" t="s">
        <v>964</v>
      </c>
    </row>
    <row r="40" spans="1:6" ht="64.5" customHeight="1" x14ac:dyDescent="0.25">
      <c r="A40" s="732"/>
      <c r="B40" s="732"/>
      <c r="C40" s="740" t="s">
        <v>226</v>
      </c>
      <c r="D40" s="742"/>
      <c r="E40" s="37" t="s">
        <v>223</v>
      </c>
      <c r="F40" s="192" t="s">
        <v>965</v>
      </c>
    </row>
    <row r="41" spans="1:6" ht="111.75" customHeight="1" x14ac:dyDescent="0.25">
      <c r="A41" s="732"/>
      <c r="B41" s="732"/>
      <c r="C41" s="740" t="s">
        <v>227</v>
      </c>
      <c r="D41" s="742"/>
      <c r="E41" s="193" t="s">
        <v>359</v>
      </c>
      <c r="F41" s="689" t="s">
        <v>966</v>
      </c>
    </row>
    <row r="42" spans="1:6" ht="57.75" customHeight="1" x14ac:dyDescent="0.25">
      <c r="A42" s="732"/>
      <c r="B42" s="732"/>
      <c r="C42" s="740" t="s">
        <v>457</v>
      </c>
      <c r="D42" s="742"/>
      <c r="E42" s="38" t="s">
        <v>223</v>
      </c>
      <c r="F42" s="192" t="s">
        <v>967</v>
      </c>
    </row>
    <row r="43" spans="1:6" ht="72.75" customHeight="1" x14ac:dyDescent="0.25">
      <c r="A43" s="732"/>
      <c r="B43" s="732"/>
      <c r="C43" s="740" t="s">
        <v>495</v>
      </c>
      <c r="D43" s="742"/>
      <c r="E43" s="236" t="s">
        <v>493</v>
      </c>
      <c r="F43" s="192" t="s">
        <v>968</v>
      </c>
    </row>
    <row r="44" spans="1:6" ht="76.8" customHeight="1" x14ac:dyDescent="0.25">
      <c r="A44" s="732"/>
      <c r="B44" s="732"/>
      <c r="C44" s="740" t="s">
        <v>496</v>
      </c>
      <c r="D44" s="742"/>
      <c r="E44" s="38">
        <v>2</v>
      </c>
      <c r="F44" s="192" t="s">
        <v>969</v>
      </c>
    </row>
    <row r="45" spans="1:6" ht="6" customHeight="1" x14ac:dyDescent="0.25">
      <c r="A45" s="85"/>
      <c r="D45" s="197"/>
      <c r="E45" s="199"/>
      <c r="F45" s="198"/>
    </row>
    <row r="46" spans="1:6" x14ac:dyDescent="0.25">
      <c r="A46" s="85" t="s">
        <v>16</v>
      </c>
      <c r="D46" s="197"/>
      <c r="E46" s="199"/>
      <c r="F46" s="198"/>
    </row>
    <row r="47" spans="1:6" ht="90.75" customHeight="1" x14ac:dyDescent="0.25">
      <c r="A47" s="226" t="s">
        <v>17</v>
      </c>
      <c r="B47" s="723" t="s">
        <v>970</v>
      </c>
      <c r="C47" s="724"/>
      <c r="D47" s="724"/>
      <c r="E47" s="724"/>
      <c r="F47" s="725"/>
    </row>
    <row r="49" spans="1:6" ht="20.25" customHeight="1" x14ac:dyDescent="0.25">
      <c r="A49" s="226" t="s">
        <v>29</v>
      </c>
      <c r="B49" s="812"/>
      <c r="C49" s="812"/>
      <c r="D49" s="812"/>
      <c r="E49" s="812"/>
      <c r="F49" s="812"/>
    </row>
  </sheetData>
  <sheetProtection selectLockedCells="1" selectUnlockedCells="1"/>
  <mergeCells count="23">
    <mergeCell ref="C11:D11"/>
    <mergeCell ref="C43:D43"/>
    <mergeCell ref="C37:D37"/>
    <mergeCell ref="C38:D38"/>
    <mergeCell ref="C39:D39"/>
    <mergeCell ref="C40:D40"/>
    <mergeCell ref="C41:D41"/>
    <mergeCell ref="C42:D42"/>
    <mergeCell ref="D3:F3"/>
    <mergeCell ref="D4:F4"/>
    <mergeCell ref="D5:F5"/>
    <mergeCell ref="C8:F8"/>
    <mergeCell ref="C9:F9"/>
    <mergeCell ref="B47:F47"/>
    <mergeCell ref="B49:F49"/>
    <mergeCell ref="C12:D12"/>
    <mergeCell ref="C13:D13"/>
    <mergeCell ref="C14:D14"/>
    <mergeCell ref="C16:F16"/>
    <mergeCell ref="C17:F17"/>
    <mergeCell ref="A38:B44"/>
    <mergeCell ref="C44:D44"/>
    <mergeCell ref="A37:B37"/>
  </mergeCells>
  <pageMargins left="0.7" right="0.7" top="0.75" bottom="0.75" header="0.3" footer="0.3"/>
  <pageSetup paperSize="9" scale="79" firstPageNumber="0" fitToHeight="0" orientation="portrait"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rgb="FF92D050"/>
    <pageSetUpPr fitToPage="1"/>
  </sheetPr>
  <dimension ref="A1:E39"/>
  <sheetViews>
    <sheetView topLeftCell="A25" workbookViewId="0">
      <selection activeCell="E35" sqref="E35"/>
    </sheetView>
  </sheetViews>
  <sheetFormatPr defaultRowHeight="13.2" x14ac:dyDescent="0.25"/>
  <cols>
    <col min="1" max="1" width="23.33203125" customWidth="1"/>
    <col min="3" max="3" width="20.88671875" customWidth="1"/>
    <col min="4" max="4" width="20.44140625" customWidth="1"/>
    <col min="5" max="5" width="19.44140625" customWidth="1"/>
  </cols>
  <sheetData>
    <row r="1" spans="1:5" ht="15.6" x14ac:dyDescent="0.3">
      <c r="A1" s="394" t="s">
        <v>4</v>
      </c>
      <c r="B1" s="394"/>
      <c r="C1" s="395"/>
      <c r="D1" s="395"/>
      <c r="E1" s="395"/>
    </row>
    <row r="2" spans="1:5" ht="16.2" thickBot="1" x14ac:dyDescent="0.35">
      <c r="A2" s="396"/>
      <c r="B2" s="396"/>
    </row>
    <row r="3" spans="1:5" ht="13.8" thickBot="1" x14ac:dyDescent="0.3">
      <c r="C3" s="397" t="s">
        <v>24</v>
      </c>
      <c r="D3" s="1154" t="s">
        <v>3</v>
      </c>
      <c r="E3" s="1159"/>
    </row>
    <row r="4" spans="1:5" ht="13.8" thickBot="1" x14ac:dyDescent="0.3">
      <c r="A4" s="398" t="s">
        <v>0</v>
      </c>
      <c r="C4" s="254" t="s">
        <v>240</v>
      </c>
      <c r="D4" s="987" t="s">
        <v>241</v>
      </c>
      <c r="E4" s="1052"/>
    </row>
    <row r="5" spans="1:5" ht="13.8" thickBot="1" x14ac:dyDescent="0.3">
      <c r="A5" s="399" t="s">
        <v>617</v>
      </c>
      <c r="C5" s="254" t="s">
        <v>436</v>
      </c>
      <c r="D5" s="987" t="s">
        <v>425</v>
      </c>
      <c r="E5" s="1052"/>
    </row>
    <row r="6" spans="1:5" ht="13.8" thickBot="1" x14ac:dyDescent="0.3">
      <c r="A6" s="400"/>
    </row>
    <row r="7" spans="1:5" ht="13.8" thickBot="1" x14ac:dyDescent="0.3">
      <c r="A7" s="398" t="s">
        <v>21</v>
      </c>
      <c r="C7" s="1143" t="s">
        <v>404</v>
      </c>
      <c r="D7" s="1144"/>
      <c r="E7" s="1145"/>
    </row>
    <row r="8" spans="1:5" ht="13.8" thickBot="1" x14ac:dyDescent="0.3">
      <c r="A8" s="399" t="s">
        <v>42</v>
      </c>
      <c r="C8" s="987" t="s">
        <v>427</v>
      </c>
      <c r="D8" s="988"/>
      <c r="E8" s="1052"/>
    </row>
    <row r="9" spans="1:5" ht="13.8" thickBot="1" x14ac:dyDescent="0.3">
      <c r="A9" s="399" t="s">
        <v>26</v>
      </c>
      <c r="C9" s="1165" t="s">
        <v>438</v>
      </c>
      <c r="D9" s="1166"/>
      <c r="E9" s="1167"/>
    </row>
    <row r="10" spans="1:5" ht="13.8" thickBot="1" x14ac:dyDescent="0.3">
      <c r="A10" s="400"/>
    </row>
    <row r="11" spans="1:5" ht="13.8" thickBot="1" x14ac:dyDescent="0.3">
      <c r="A11" s="400"/>
      <c r="C11" s="1154" t="s">
        <v>634</v>
      </c>
      <c r="D11" s="1155"/>
    </row>
    <row r="12" spans="1:5" ht="13.8" thickBot="1" x14ac:dyDescent="0.3">
      <c r="A12" s="401" t="s">
        <v>2</v>
      </c>
      <c r="C12" s="721">
        <v>10.5</v>
      </c>
      <c r="D12" s="722"/>
    </row>
    <row r="13" spans="1:5" ht="13.8" thickBot="1" x14ac:dyDescent="0.3">
      <c r="A13" s="398" t="s">
        <v>20</v>
      </c>
      <c r="C13" s="721">
        <v>11.79</v>
      </c>
      <c r="D13" s="722"/>
      <c r="E13" s="402"/>
    </row>
    <row r="14" spans="1:5" ht="13.8" thickBot="1" x14ac:dyDescent="0.3">
      <c r="A14" s="399" t="s">
        <v>1</v>
      </c>
      <c r="C14" s="1156">
        <v>7.25</v>
      </c>
      <c r="D14" s="1157"/>
    </row>
    <row r="15" spans="1:5" ht="13.8" thickBot="1" x14ac:dyDescent="0.3">
      <c r="A15" s="403"/>
    </row>
    <row r="16" spans="1:5" ht="13.8" thickBot="1" x14ac:dyDescent="0.3">
      <c r="A16" s="398" t="s">
        <v>18</v>
      </c>
      <c r="C16" s="6" t="s">
        <v>1054</v>
      </c>
      <c r="D16" s="5"/>
      <c r="E16" s="45"/>
    </row>
    <row r="17" spans="1:5" ht="13.8" thickBot="1" x14ac:dyDescent="0.3">
      <c r="A17" s="399" t="s">
        <v>19</v>
      </c>
      <c r="C17" s="475" t="s">
        <v>1055</v>
      </c>
      <c r="D17" s="476"/>
      <c r="E17" s="445"/>
    </row>
    <row r="20" spans="1:5" ht="15.6" x14ac:dyDescent="0.3">
      <c r="A20" s="394" t="s">
        <v>5</v>
      </c>
      <c r="B20" s="394"/>
      <c r="C20" s="395"/>
      <c r="D20" s="395"/>
      <c r="E20" s="395"/>
    </row>
    <row r="21" spans="1:5" ht="16.2" thickBot="1" x14ac:dyDescent="0.35">
      <c r="A21" s="396"/>
    </row>
    <row r="22" spans="1:5" x14ac:dyDescent="0.25">
      <c r="A22" s="429" t="s">
        <v>23</v>
      </c>
      <c r="B22" s="430" t="s">
        <v>6</v>
      </c>
      <c r="C22" s="430" t="s">
        <v>8</v>
      </c>
      <c r="D22" s="430" t="s">
        <v>9</v>
      </c>
      <c r="E22" s="431" t="s">
        <v>10</v>
      </c>
    </row>
    <row r="23" spans="1:5" x14ac:dyDescent="0.25">
      <c r="A23" s="477"/>
      <c r="B23" s="54">
        <v>610</v>
      </c>
      <c r="C23" s="414"/>
      <c r="D23" s="471">
        <v>7200</v>
      </c>
      <c r="E23" s="653">
        <v>4420</v>
      </c>
    </row>
    <row r="24" spans="1:5" x14ac:dyDescent="0.25">
      <c r="A24" s="477"/>
      <c r="B24" s="54">
        <v>620</v>
      </c>
      <c r="C24" s="414"/>
      <c r="D24" s="471">
        <v>2520</v>
      </c>
      <c r="E24" s="653">
        <v>1544.8</v>
      </c>
    </row>
    <row r="25" spans="1:5" ht="13.8" thickBot="1" x14ac:dyDescent="0.3">
      <c r="A25" s="479"/>
      <c r="B25" s="422">
        <v>630</v>
      </c>
      <c r="C25" s="480"/>
      <c r="D25" s="471">
        <v>2068.83</v>
      </c>
      <c r="E25" s="654">
        <v>1288.83</v>
      </c>
    </row>
    <row r="26" spans="1:5" ht="13.8" thickBot="1" x14ac:dyDescent="0.3">
      <c r="A26" s="478" t="s">
        <v>11</v>
      </c>
      <c r="B26" s="411"/>
      <c r="C26" s="411"/>
      <c r="D26" s="412">
        <f>SUM(D23:D25)</f>
        <v>11788.83</v>
      </c>
      <c r="E26" s="412">
        <f>SUM(E23:E25)</f>
        <v>7253.63</v>
      </c>
    </row>
    <row r="27" spans="1:5" ht="13.8" thickBot="1" x14ac:dyDescent="0.3">
      <c r="A27" s="432"/>
      <c r="B27" s="407"/>
      <c r="C27" s="408"/>
      <c r="D27" s="409"/>
      <c r="E27" s="433"/>
    </row>
    <row r="28" spans="1:5" ht="13.8" thickBot="1" x14ac:dyDescent="0.3">
      <c r="A28" s="410" t="s">
        <v>13</v>
      </c>
      <c r="B28" s="411"/>
      <c r="C28" s="411"/>
      <c r="D28" s="412"/>
      <c r="E28" s="434"/>
    </row>
    <row r="30" spans="1:5" ht="15.6" x14ac:dyDescent="0.3">
      <c r="A30" s="394" t="s">
        <v>14</v>
      </c>
      <c r="B30" s="395"/>
      <c r="C30" s="395"/>
      <c r="D30" s="395"/>
      <c r="E30" s="395"/>
    </row>
    <row r="31" spans="1:5" x14ac:dyDescent="0.25">
      <c r="A31" s="413"/>
    </row>
    <row r="32" spans="1:5" ht="20.399999999999999" x14ac:dyDescent="0.25">
      <c r="A32" s="1168" t="s">
        <v>22</v>
      </c>
      <c r="B32" s="1168"/>
      <c r="C32" s="553" t="s">
        <v>15</v>
      </c>
      <c r="D32" s="552" t="s">
        <v>992</v>
      </c>
      <c r="E32" s="553" t="s">
        <v>1022</v>
      </c>
    </row>
    <row r="33" spans="1:5" x14ac:dyDescent="0.25">
      <c r="A33" s="1254" t="s">
        <v>428</v>
      </c>
      <c r="B33" s="1255"/>
      <c r="C33" s="393" t="s">
        <v>429</v>
      </c>
      <c r="D33" s="236" t="s">
        <v>1066</v>
      </c>
      <c r="E33" s="55">
        <v>17</v>
      </c>
    </row>
    <row r="34" spans="1:5" ht="30.6" x14ac:dyDescent="0.25">
      <c r="A34" s="1255"/>
      <c r="B34" s="1255"/>
      <c r="C34" s="319" t="s">
        <v>430</v>
      </c>
      <c r="D34" s="236" t="s">
        <v>864</v>
      </c>
      <c r="E34" s="353">
        <v>0.88880000000000003</v>
      </c>
    </row>
    <row r="35" spans="1:5" x14ac:dyDescent="0.25">
      <c r="E35" s="416"/>
    </row>
    <row r="36" spans="1:5" ht="13.8" thickBot="1" x14ac:dyDescent="0.3">
      <c r="A36" s="417" t="s">
        <v>16</v>
      </c>
      <c r="C36" s="416"/>
      <c r="D36" s="416"/>
      <c r="E36" s="416"/>
    </row>
    <row r="37" spans="1:5" ht="123" customHeight="1" thickBot="1" x14ac:dyDescent="0.3">
      <c r="A37" s="418" t="s">
        <v>17</v>
      </c>
      <c r="B37" s="1149" t="s">
        <v>1065</v>
      </c>
      <c r="C37" s="1150"/>
      <c r="D37" s="1150"/>
      <c r="E37" s="1151"/>
    </row>
    <row r="38" spans="1:5" ht="13.8" thickBot="1" x14ac:dyDescent="0.3"/>
    <row r="39" spans="1:5" ht="23.4" thickBot="1" x14ac:dyDescent="0.3">
      <c r="A39" s="418" t="s">
        <v>253</v>
      </c>
      <c r="B39" s="1152" t="s">
        <v>431</v>
      </c>
      <c r="C39" s="1152"/>
      <c r="D39" s="1152"/>
      <c r="E39" s="1153"/>
    </row>
  </sheetData>
  <mergeCells count="14">
    <mergeCell ref="C9:E9"/>
    <mergeCell ref="B37:E37"/>
    <mergeCell ref="B39:E39"/>
    <mergeCell ref="C11:D11"/>
    <mergeCell ref="C12:D12"/>
    <mergeCell ref="C13:D13"/>
    <mergeCell ref="C14:D14"/>
    <mergeCell ref="A32:B32"/>
    <mergeCell ref="A33:B34"/>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92D050"/>
    <pageSetUpPr fitToPage="1"/>
  </sheetPr>
  <dimension ref="A1:E38"/>
  <sheetViews>
    <sheetView topLeftCell="A17" workbookViewId="0">
      <selection activeCell="B23" sqref="B23:E24"/>
    </sheetView>
  </sheetViews>
  <sheetFormatPr defaultRowHeight="13.2" x14ac:dyDescent="0.25"/>
  <cols>
    <col min="1" max="1" width="23.33203125" customWidth="1"/>
    <col min="3" max="3" width="20.88671875" customWidth="1"/>
    <col min="4" max="4" width="20.44140625" customWidth="1"/>
    <col min="5" max="5" width="19.44140625" customWidth="1"/>
  </cols>
  <sheetData>
    <row r="1" spans="1:5" ht="15.6" x14ac:dyDescent="0.3">
      <c r="A1" s="394" t="s">
        <v>4</v>
      </c>
      <c r="B1" s="394"/>
      <c r="C1" s="395"/>
      <c r="D1" s="395"/>
      <c r="E1" s="395"/>
    </row>
    <row r="2" spans="1:5" ht="16.2" thickBot="1" x14ac:dyDescent="0.35">
      <c r="A2" s="396"/>
      <c r="B2" s="396"/>
    </row>
    <row r="3" spans="1:5" ht="13.8" thickBot="1" x14ac:dyDescent="0.3">
      <c r="C3" s="397" t="s">
        <v>24</v>
      </c>
      <c r="D3" s="1154" t="s">
        <v>3</v>
      </c>
      <c r="E3" s="1159"/>
    </row>
    <row r="4" spans="1:5" ht="13.8" thickBot="1" x14ac:dyDescent="0.3">
      <c r="A4" s="398" t="s">
        <v>0</v>
      </c>
      <c r="C4" s="254" t="s">
        <v>240</v>
      </c>
      <c r="D4" s="987" t="s">
        <v>241</v>
      </c>
      <c r="E4" s="1052"/>
    </row>
    <row r="5" spans="1:5" ht="13.8" thickBot="1" x14ac:dyDescent="0.3">
      <c r="A5" s="399" t="s">
        <v>27</v>
      </c>
      <c r="C5" s="254" t="s">
        <v>436</v>
      </c>
      <c r="D5" s="987" t="s">
        <v>425</v>
      </c>
      <c r="E5" s="1052"/>
    </row>
    <row r="6" spans="1:5" ht="13.8" thickBot="1" x14ac:dyDescent="0.3">
      <c r="A6" s="400"/>
    </row>
    <row r="7" spans="1:5" ht="13.8" thickBot="1" x14ac:dyDescent="0.3">
      <c r="A7" s="398" t="s">
        <v>21</v>
      </c>
      <c r="C7" s="1143" t="s">
        <v>426</v>
      </c>
      <c r="D7" s="1144"/>
      <c r="E7" s="1145"/>
    </row>
    <row r="8" spans="1:5" ht="13.8" thickBot="1" x14ac:dyDescent="0.3">
      <c r="A8" s="399" t="s">
        <v>42</v>
      </c>
      <c r="C8" s="987" t="s">
        <v>427</v>
      </c>
      <c r="D8" s="988"/>
      <c r="E8" s="1052"/>
    </row>
    <row r="9" spans="1:5" ht="13.8" thickBot="1" x14ac:dyDescent="0.3">
      <c r="A9" s="399" t="s">
        <v>26</v>
      </c>
      <c r="C9" s="1165" t="s">
        <v>417</v>
      </c>
      <c r="D9" s="1166"/>
      <c r="E9" s="1167"/>
    </row>
    <row r="10" spans="1:5" ht="13.8" thickBot="1" x14ac:dyDescent="0.3">
      <c r="A10" s="400"/>
    </row>
    <row r="11" spans="1:5" ht="13.8" thickBot="1" x14ac:dyDescent="0.3">
      <c r="A11" s="400"/>
      <c r="C11" s="1154" t="s">
        <v>634</v>
      </c>
      <c r="D11" s="1155"/>
    </row>
    <row r="12" spans="1:5" ht="13.8" thickBot="1" x14ac:dyDescent="0.3">
      <c r="A12" s="401" t="s">
        <v>2</v>
      </c>
      <c r="C12" s="721">
        <v>17.440000000000001</v>
      </c>
      <c r="D12" s="722"/>
    </row>
    <row r="13" spans="1:5" ht="13.8" thickBot="1" x14ac:dyDescent="0.3">
      <c r="A13" s="398" t="s">
        <v>20</v>
      </c>
      <c r="C13" s="721">
        <v>29.858000000000001</v>
      </c>
      <c r="D13" s="722"/>
      <c r="E13" s="402"/>
    </row>
    <row r="14" spans="1:5" ht="13.8" thickBot="1" x14ac:dyDescent="0.3">
      <c r="A14" s="399" t="s">
        <v>1</v>
      </c>
      <c r="C14" s="1156">
        <v>15.975</v>
      </c>
      <c r="D14" s="1157"/>
    </row>
    <row r="15" spans="1:5" ht="13.8" thickBot="1" x14ac:dyDescent="0.3">
      <c r="A15" s="403"/>
    </row>
    <row r="16" spans="1:5" ht="13.8" thickBot="1" x14ac:dyDescent="0.3">
      <c r="A16" s="398" t="s">
        <v>18</v>
      </c>
      <c r="C16" s="6" t="s">
        <v>1069</v>
      </c>
      <c r="D16" s="5"/>
      <c r="E16" s="45"/>
    </row>
    <row r="17" spans="1:5" ht="13.8" thickBot="1" x14ac:dyDescent="0.3">
      <c r="A17" s="399" t="s">
        <v>19</v>
      </c>
      <c r="C17" s="600" t="s">
        <v>1070</v>
      </c>
      <c r="D17" s="476"/>
      <c r="E17" s="445"/>
    </row>
    <row r="20" spans="1:5" ht="15.6" x14ac:dyDescent="0.3">
      <c r="A20" s="394" t="s">
        <v>5</v>
      </c>
      <c r="B20" s="394"/>
      <c r="C20" s="395"/>
      <c r="D20" s="395"/>
      <c r="E20" s="395"/>
    </row>
    <row r="21" spans="1:5" ht="15.6" x14ac:dyDescent="0.3">
      <c r="A21" s="396"/>
    </row>
    <row r="22" spans="1:5" x14ac:dyDescent="0.25">
      <c r="A22" s="454" t="s">
        <v>23</v>
      </c>
      <c r="B22" s="405" t="s">
        <v>6</v>
      </c>
      <c r="C22" s="405" t="s">
        <v>8</v>
      </c>
      <c r="D22" s="405" t="s">
        <v>9</v>
      </c>
      <c r="E22" s="406" t="s">
        <v>10</v>
      </c>
    </row>
    <row r="23" spans="1:5" x14ac:dyDescent="0.25">
      <c r="A23" s="456"/>
      <c r="B23" s="16">
        <v>610</v>
      </c>
      <c r="C23" s="16" t="s">
        <v>463</v>
      </c>
      <c r="D23" s="446">
        <v>8398.9699999999993</v>
      </c>
      <c r="E23" s="446">
        <v>1205</v>
      </c>
    </row>
    <row r="24" spans="1:5" x14ac:dyDescent="0.25">
      <c r="A24" s="456"/>
      <c r="B24" s="16">
        <v>620</v>
      </c>
      <c r="C24" s="457" t="s">
        <v>57</v>
      </c>
      <c r="D24" s="446">
        <v>0</v>
      </c>
      <c r="E24" s="446">
        <v>0</v>
      </c>
    </row>
    <row r="25" spans="1:5" ht="13.8" thickBot="1" x14ac:dyDescent="0.3">
      <c r="A25" s="458"/>
      <c r="B25" s="215">
        <v>630</v>
      </c>
      <c r="C25" s="459" t="s">
        <v>55</v>
      </c>
      <c r="D25" s="448">
        <v>21459.61</v>
      </c>
      <c r="E25" s="448">
        <v>14770.86</v>
      </c>
    </row>
    <row r="26" spans="1:5" ht="13.8" thickBot="1" x14ac:dyDescent="0.3">
      <c r="A26" s="17" t="s">
        <v>11</v>
      </c>
      <c r="B26" s="460"/>
      <c r="C26" s="460"/>
      <c r="D26" s="461">
        <f>SUM(D23:D25)</f>
        <v>29858.58</v>
      </c>
      <c r="E26" s="462">
        <f>SUM(E23:E25)</f>
        <v>15975.86</v>
      </c>
    </row>
    <row r="27" spans="1:5" ht="13.8" thickBot="1" x14ac:dyDescent="0.3">
      <c r="A27" s="410" t="s">
        <v>13</v>
      </c>
      <c r="B27" s="411"/>
      <c r="C27" s="411"/>
      <c r="D27" s="412">
        <f>D26</f>
        <v>29858.58</v>
      </c>
      <c r="E27" s="434">
        <f>E26</f>
        <v>15975.86</v>
      </c>
    </row>
    <row r="28" spans="1:5" x14ac:dyDescent="0.25">
      <c r="E28" t="s">
        <v>464</v>
      </c>
    </row>
    <row r="29" spans="1:5" ht="15.6" x14ac:dyDescent="0.3">
      <c r="A29" s="394" t="s">
        <v>14</v>
      </c>
      <c r="B29" s="395"/>
      <c r="C29" s="395"/>
      <c r="D29" s="395"/>
      <c r="E29" s="395"/>
    </row>
    <row r="30" spans="1:5" x14ac:dyDescent="0.25">
      <c r="A30" s="413"/>
    </row>
    <row r="31" spans="1:5" ht="21" x14ac:dyDescent="0.25">
      <c r="A31" s="1158" t="s">
        <v>22</v>
      </c>
      <c r="B31" s="1158"/>
      <c r="C31" s="415" t="s">
        <v>15</v>
      </c>
      <c r="D31" s="414" t="s">
        <v>992</v>
      </c>
      <c r="E31" s="415" t="s">
        <v>1022</v>
      </c>
    </row>
    <row r="32" spans="1:5" x14ac:dyDescent="0.25">
      <c r="A32" s="1254" t="s">
        <v>428</v>
      </c>
      <c r="B32" s="1255"/>
      <c r="C32" s="393" t="s">
        <v>429</v>
      </c>
      <c r="D32" s="320">
        <v>20</v>
      </c>
      <c r="E32" s="320">
        <v>12</v>
      </c>
    </row>
    <row r="33" spans="1:5" ht="30.6" x14ac:dyDescent="0.25">
      <c r="A33" s="1255"/>
      <c r="B33" s="1255"/>
      <c r="C33" s="319" t="s">
        <v>430</v>
      </c>
      <c r="D33" s="373">
        <v>539</v>
      </c>
      <c r="E33" s="373">
        <v>437</v>
      </c>
    </row>
    <row r="34" spans="1:5" x14ac:dyDescent="0.25">
      <c r="E34" s="416"/>
    </row>
    <row r="35" spans="1:5" ht="13.8" thickBot="1" x14ac:dyDescent="0.3">
      <c r="A35" s="417" t="s">
        <v>16</v>
      </c>
      <c r="C35" s="416"/>
      <c r="D35" s="416"/>
      <c r="E35" s="416"/>
    </row>
    <row r="36" spans="1:5" ht="69" thickBot="1" x14ac:dyDescent="0.3">
      <c r="A36" s="418" t="s">
        <v>17</v>
      </c>
      <c r="B36" s="1149" t="s">
        <v>899</v>
      </c>
      <c r="C36" s="1150"/>
      <c r="D36" s="1150"/>
      <c r="E36" s="1151"/>
    </row>
    <row r="37" spans="1:5" ht="13.8" thickBot="1" x14ac:dyDescent="0.3"/>
    <row r="38" spans="1:5" ht="23.4" thickBot="1" x14ac:dyDescent="0.3">
      <c r="A38" s="418" t="s">
        <v>253</v>
      </c>
      <c r="B38" s="1152" t="s">
        <v>431</v>
      </c>
      <c r="C38" s="1152"/>
      <c r="D38" s="1152"/>
      <c r="E38" s="1153"/>
    </row>
  </sheetData>
  <mergeCells count="14">
    <mergeCell ref="C9:E9"/>
    <mergeCell ref="B36:E36"/>
    <mergeCell ref="B38:E38"/>
    <mergeCell ref="C11:D11"/>
    <mergeCell ref="C12:D12"/>
    <mergeCell ref="C13:D13"/>
    <mergeCell ref="C14:D14"/>
    <mergeCell ref="A31:B31"/>
    <mergeCell ref="A32:B33"/>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rgb="FF92D050"/>
    <pageSetUpPr fitToPage="1"/>
  </sheetPr>
  <dimension ref="A1:H37"/>
  <sheetViews>
    <sheetView showGridLines="0" workbookViewId="0">
      <selection activeCell="B36" sqref="B36"/>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9</v>
      </c>
      <c r="D4" s="42" t="s">
        <v>313</v>
      </c>
      <c r="E4" s="43"/>
      <c r="F4" s="44"/>
    </row>
    <row r="5" spans="1:8" ht="13.8" thickBot="1" x14ac:dyDescent="0.3">
      <c r="A5" s="11" t="s">
        <v>617</v>
      </c>
      <c r="C5" s="36" t="s">
        <v>314</v>
      </c>
      <c r="D5" s="30" t="s">
        <v>315</v>
      </c>
      <c r="E5" s="31"/>
      <c r="F5" s="32"/>
    </row>
    <row r="6" spans="1:8" ht="13.8" thickBot="1" x14ac:dyDescent="0.3">
      <c r="A6" s="3"/>
    </row>
    <row r="7" spans="1:8" ht="13.8" thickBot="1" x14ac:dyDescent="0.3">
      <c r="A7" s="10" t="s">
        <v>21</v>
      </c>
      <c r="C7" s="6" t="s">
        <v>317</v>
      </c>
      <c r="D7" s="5"/>
      <c r="E7" s="5"/>
      <c r="F7" s="45"/>
    </row>
    <row r="8" spans="1:8" ht="13.8" thickBot="1" x14ac:dyDescent="0.3">
      <c r="A8" s="11" t="s">
        <v>42</v>
      </c>
      <c r="C8" s="716" t="s">
        <v>48</v>
      </c>
      <c r="D8" s="717"/>
      <c r="E8" s="717"/>
      <c r="F8" s="718"/>
    </row>
    <row r="9" spans="1:8" ht="13.8" thickBot="1" x14ac:dyDescent="0.3">
      <c r="A9" s="11" t="s">
        <v>26</v>
      </c>
      <c r="C9" s="716" t="s">
        <v>316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121.2</v>
      </c>
      <c r="D12" s="722"/>
    </row>
    <row r="13" spans="1:8" ht="13.8" thickBot="1" x14ac:dyDescent="0.3">
      <c r="A13" s="10" t="s">
        <v>20</v>
      </c>
      <c r="C13" s="721">
        <v>121.2</v>
      </c>
      <c r="D13" s="722"/>
    </row>
    <row r="14" spans="1:8" ht="13.8" thickBot="1" x14ac:dyDescent="0.3">
      <c r="A14" s="11" t="s">
        <v>1</v>
      </c>
      <c r="C14" s="721">
        <v>66.572999999999993</v>
      </c>
      <c r="D14" s="722"/>
    </row>
    <row r="15" spans="1:8" ht="3" customHeight="1" thickBot="1" x14ac:dyDescent="0.3">
      <c r="A15" s="7"/>
    </row>
    <row r="16" spans="1:8" ht="13.8" thickBot="1" x14ac:dyDescent="0.3">
      <c r="A16" s="10" t="s">
        <v>18</v>
      </c>
      <c r="C16" s="716" t="s">
        <v>1093</v>
      </c>
      <c r="D16" s="717"/>
      <c r="E16" s="717"/>
      <c r="F16" s="718"/>
    </row>
    <row r="17" spans="1:8" ht="13.8" thickBot="1" x14ac:dyDescent="0.3">
      <c r="A17" s="11" t="s">
        <v>19</v>
      </c>
      <c r="C17" s="716" t="s">
        <v>940</v>
      </c>
      <c r="D17" s="717"/>
      <c r="E17" s="717"/>
      <c r="F17" s="718"/>
    </row>
    <row r="18" spans="1:8" ht="7.5" customHeight="1" x14ac:dyDescent="0.25">
      <c r="C18">
        <v>3</v>
      </c>
    </row>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6"/>
      <c r="B22" s="54">
        <v>630</v>
      </c>
      <c r="C22" s="26"/>
      <c r="D22" s="16" t="s">
        <v>55</v>
      </c>
      <c r="E22" s="47">
        <v>1200</v>
      </c>
      <c r="F22" s="47">
        <v>1573.86</v>
      </c>
    </row>
    <row r="23" spans="1:8" ht="13.8" thickBot="1" x14ac:dyDescent="0.3">
      <c r="A23" s="16"/>
      <c r="B23" s="54">
        <v>640</v>
      </c>
      <c r="C23" s="26"/>
      <c r="D23" s="16" t="s">
        <v>56</v>
      </c>
      <c r="E23" s="47">
        <v>120000</v>
      </c>
      <c r="F23" s="47">
        <v>65000</v>
      </c>
    </row>
    <row r="24" spans="1:8" ht="13.8" thickBot="1" x14ac:dyDescent="0.3">
      <c r="A24" s="17" t="s">
        <v>11</v>
      </c>
      <c r="B24" s="18"/>
      <c r="C24" s="18"/>
      <c r="D24" s="18"/>
      <c r="E24" s="53">
        <f>SUM(E22:E23)</f>
        <v>121200</v>
      </c>
      <c r="F24" s="53">
        <f>SUM(F22:F23)</f>
        <v>66573.86</v>
      </c>
    </row>
    <row r="25" spans="1:8" ht="13.8" thickBot="1" x14ac:dyDescent="0.3">
      <c r="A25" s="27" t="s">
        <v>12</v>
      </c>
      <c r="B25" s="25"/>
      <c r="C25" s="25"/>
      <c r="D25" s="25"/>
      <c r="E25" s="48"/>
      <c r="F25" s="49"/>
    </row>
    <row r="26" spans="1:8" ht="13.8" thickBot="1" x14ac:dyDescent="0.3">
      <c r="A26" s="20" t="s">
        <v>13</v>
      </c>
      <c r="B26" s="18"/>
      <c r="C26" s="18"/>
      <c r="D26" s="18"/>
      <c r="E26" s="50">
        <f>E25+E24</f>
        <v>121200</v>
      </c>
      <c r="F26" s="50">
        <f>F25+F24</f>
        <v>66573.86</v>
      </c>
    </row>
    <row r="27" spans="1:8" ht="7.5" customHeight="1" x14ac:dyDescent="0.25"/>
    <row r="28" spans="1:8" hidden="1" x14ac:dyDescent="0.25"/>
    <row r="29" spans="1:8" ht="15.6" x14ac:dyDescent="0.3">
      <c r="A29" s="8" t="s">
        <v>14</v>
      </c>
      <c r="B29" s="9"/>
      <c r="C29" s="9"/>
      <c r="D29" s="9"/>
      <c r="E29" s="9"/>
      <c r="F29" s="9"/>
      <c r="G29" s="40"/>
      <c r="H29" s="40"/>
    </row>
    <row r="30" spans="1:8" ht="6" customHeight="1" x14ac:dyDescent="0.25">
      <c r="A30" s="1"/>
    </row>
    <row r="31" spans="1:8" ht="21" x14ac:dyDescent="0.25">
      <c r="A31" s="733" t="s">
        <v>22</v>
      </c>
      <c r="B31" s="734"/>
      <c r="C31" s="735"/>
      <c r="D31" s="155" t="s">
        <v>15</v>
      </c>
      <c r="E31" s="23" t="s">
        <v>936</v>
      </c>
      <c r="F31" s="23" t="s">
        <v>1001</v>
      </c>
    </row>
    <row r="32" spans="1:8" ht="57.75" customHeight="1" x14ac:dyDescent="0.25">
      <c r="A32" s="726" t="s">
        <v>358</v>
      </c>
      <c r="B32" s="727"/>
      <c r="C32" s="728"/>
      <c r="D32" s="39" t="s">
        <v>594</v>
      </c>
      <c r="E32" s="38" t="s">
        <v>363</v>
      </c>
      <c r="F32" s="38" t="s">
        <v>462</v>
      </c>
    </row>
    <row r="33" spans="1:8" ht="55.5" customHeight="1" x14ac:dyDescent="0.25">
      <c r="A33" s="729"/>
      <c r="B33" s="730"/>
      <c r="C33" s="731"/>
      <c r="D33" s="39" t="s">
        <v>318</v>
      </c>
      <c r="E33" s="38">
        <v>1</v>
      </c>
      <c r="F33" s="38">
        <v>2</v>
      </c>
    </row>
    <row r="34" spans="1:8" ht="27.75" customHeight="1" x14ac:dyDescent="0.25">
      <c r="A34" s="4" t="s">
        <v>16</v>
      </c>
      <c r="E34" s="14"/>
      <c r="F34" s="14"/>
    </row>
    <row r="35" spans="1:8" ht="99" customHeight="1" x14ac:dyDescent="0.25">
      <c r="A35" s="28" t="s">
        <v>17</v>
      </c>
      <c r="B35" s="723" t="s">
        <v>1094</v>
      </c>
      <c r="C35" s="724"/>
      <c r="D35" s="724"/>
      <c r="E35" s="724"/>
      <c r="F35" s="725"/>
      <c r="G35" s="14"/>
      <c r="H35" s="14"/>
    </row>
    <row r="36" spans="1:8" ht="21.75" customHeight="1" x14ac:dyDescent="0.25"/>
    <row r="37" spans="1:8" ht="28.5" customHeight="1" x14ac:dyDescent="0.25">
      <c r="A37" s="28" t="s">
        <v>29</v>
      </c>
      <c r="B37" s="848"/>
      <c r="C37" s="849"/>
      <c r="D37" s="849"/>
      <c r="E37" s="849"/>
      <c r="F37" s="850"/>
    </row>
  </sheetData>
  <mergeCells count="12">
    <mergeCell ref="C14:D14"/>
    <mergeCell ref="C8:F8"/>
    <mergeCell ref="C9:F9"/>
    <mergeCell ref="C11:D11"/>
    <mergeCell ref="C12:D12"/>
    <mergeCell ref="C13:D13"/>
    <mergeCell ref="B35:F35"/>
    <mergeCell ref="B37:F37"/>
    <mergeCell ref="C16:F16"/>
    <mergeCell ref="C17:F17"/>
    <mergeCell ref="A31:C31"/>
    <mergeCell ref="A32:C33"/>
  </mergeCells>
  <pageMargins left="0.7" right="0.7" top="0.75" bottom="0.75" header="0.3" footer="0.3"/>
  <pageSetup paperSize="9" scale="94" fitToHeight="0"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92D050"/>
    <pageSetUpPr fitToPage="1"/>
  </sheetPr>
  <dimension ref="A1:H43"/>
  <sheetViews>
    <sheetView showGridLines="0" workbookViewId="0">
      <selection activeCell="B44" sqref="B44"/>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9</v>
      </c>
      <c r="D4" s="42" t="s">
        <v>313</v>
      </c>
      <c r="E4" s="43"/>
      <c r="F4" s="44"/>
    </row>
    <row r="5" spans="1:8" ht="13.8" thickBot="1" x14ac:dyDescent="0.3">
      <c r="A5" s="11" t="s">
        <v>617</v>
      </c>
      <c r="C5" s="36" t="s">
        <v>588</v>
      </c>
      <c r="D5" s="30" t="s">
        <v>589</v>
      </c>
      <c r="E5" s="31"/>
      <c r="F5" s="32"/>
    </row>
    <row r="6" spans="1:8" ht="13.8" thickBot="1" x14ac:dyDescent="0.3">
      <c r="A6" s="3"/>
    </row>
    <row r="7" spans="1:8" ht="13.8" thickBot="1" x14ac:dyDescent="0.3">
      <c r="A7" s="10" t="s">
        <v>21</v>
      </c>
      <c r="C7" s="6" t="s">
        <v>317</v>
      </c>
      <c r="D7" s="5"/>
      <c r="E7" s="5"/>
      <c r="F7" s="45"/>
    </row>
    <row r="8" spans="1:8" ht="13.8" thickBot="1" x14ac:dyDescent="0.3">
      <c r="A8" s="11" t="s">
        <v>42</v>
      </c>
      <c r="C8" s="716" t="s">
        <v>48</v>
      </c>
      <c r="D8" s="717"/>
      <c r="E8" s="717"/>
      <c r="F8" s="718"/>
    </row>
    <row r="9" spans="1:8" ht="13.8" thickBot="1" x14ac:dyDescent="0.3">
      <c r="A9" s="11" t="s">
        <v>26</v>
      </c>
      <c r="C9" s="716" t="s">
        <v>593</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35.520000000000003</v>
      </c>
      <c r="D12" s="722"/>
    </row>
    <row r="13" spans="1:8" ht="13.8" thickBot="1" x14ac:dyDescent="0.3">
      <c r="A13" s="10" t="s">
        <v>20</v>
      </c>
      <c r="C13" s="721">
        <v>35.520000000000003</v>
      </c>
      <c r="D13" s="722"/>
    </row>
    <row r="14" spans="1:8" ht="13.8" thickBot="1" x14ac:dyDescent="0.3">
      <c r="A14" s="11" t="s">
        <v>1</v>
      </c>
      <c r="C14" s="721">
        <v>131.761</v>
      </c>
      <c r="D14" s="722"/>
    </row>
    <row r="15" spans="1:8" ht="3" customHeight="1" thickBot="1" x14ac:dyDescent="0.3">
      <c r="A15" s="7"/>
    </row>
    <row r="16" spans="1:8" ht="13.8" thickBot="1" x14ac:dyDescent="0.3">
      <c r="A16" s="10" t="s">
        <v>18</v>
      </c>
      <c r="C16" s="716" t="s">
        <v>960</v>
      </c>
      <c r="D16" s="717"/>
      <c r="E16" s="717"/>
      <c r="F16" s="718"/>
    </row>
    <row r="17" spans="1:8" ht="13.8" thickBot="1" x14ac:dyDescent="0.3">
      <c r="A17" s="11" t="s">
        <v>19</v>
      </c>
      <c r="C17" s="716" t="s">
        <v>940</v>
      </c>
      <c r="D17" s="717"/>
      <c r="E17" s="717"/>
      <c r="F17" s="718"/>
    </row>
    <row r="18" spans="1:8" ht="7.5" customHeight="1" x14ac:dyDescent="0.25"/>
    <row r="19" spans="1:8" ht="15.6" x14ac:dyDescent="0.3">
      <c r="A19" s="8" t="s">
        <v>5</v>
      </c>
      <c r="B19" s="8"/>
      <c r="C19" s="9"/>
      <c r="D19" s="9"/>
      <c r="E19" s="9"/>
      <c r="F19" s="9"/>
      <c r="G19" s="40"/>
      <c r="H19" s="40"/>
    </row>
    <row r="20" spans="1:8" ht="6.75" customHeight="1" x14ac:dyDescent="0.3">
      <c r="A20" s="2"/>
    </row>
    <row r="21" spans="1:8" ht="6.75" customHeight="1" x14ac:dyDescent="0.3">
      <c r="A21" s="2"/>
    </row>
    <row r="22" spans="1:8" x14ac:dyDescent="0.25">
      <c r="A22" s="22" t="s">
        <v>23</v>
      </c>
      <c r="B22" s="15" t="s">
        <v>6</v>
      </c>
      <c r="C22" s="15" t="s">
        <v>7</v>
      </c>
      <c r="D22" s="15" t="s">
        <v>8</v>
      </c>
      <c r="E22" s="15" t="s">
        <v>9</v>
      </c>
      <c r="F22" s="15" t="s">
        <v>10</v>
      </c>
    </row>
    <row r="23" spans="1:8" x14ac:dyDescent="0.25">
      <c r="A23" s="121"/>
      <c r="B23" s="121">
        <v>610</v>
      </c>
      <c r="C23" s="16"/>
      <c r="D23" s="16" t="s">
        <v>463</v>
      </c>
      <c r="E23" s="446">
        <v>8700</v>
      </c>
      <c r="F23" s="446">
        <v>3505.01</v>
      </c>
    </row>
    <row r="24" spans="1:8" x14ac:dyDescent="0.25">
      <c r="A24" s="121"/>
      <c r="B24" s="121">
        <v>620</v>
      </c>
      <c r="C24" s="16"/>
      <c r="D24" s="457" t="s">
        <v>57</v>
      </c>
      <c r="E24" s="446">
        <v>3040</v>
      </c>
      <c r="F24" s="446">
        <v>1224.8499999999999</v>
      </c>
    </row>
    <row r="25" spans="1:8" x14ac:dyDescent="0.25">
      <c r="A25" s="16"/>
      <c r="B25" s="54">
        <v>630</v>
      </c>
      <c r="C25" s="26"/>
      <c r="D25" s="16" t="s">
        <v>55</v>
      </c>
      <c r="E25" s="47">
        <v>1500</v>
      </c>
      <c r="F25" s="47">
        <v>50.15</v>
      </c>
    </row>
    <row r="26" spans="1:8" x14ac:dyDescent="0.25">
      <c r="A26" s="16"/>
      <c r="B26" s="54">
        <v>640</v>
      </c>
      <c r="C26" s="26"/>
      <c r="D26" s="16" t="s">
        <v>1096</v>
      </c>
      <c r="E26" s="47">
        <v>0</v>
      </c>
      <c r="F26" s="47">
        <v>293.63</v>
      </c>
    </row>
    <row r="27" spans="1:8" ht="13.8" thickBot="1" x14ac:dyDescent="0.3">
      <c r="A27" s="16"/>
      <c r="B27" s="54">
        <v>640</v>
      </c>
      <c r="C27" s="26"/>
      <c r="D27" s="16" t="s">
        <v>56</v>
      </c>
      <c r="E27" s="47">
        <v>68170</v>
      </c>
      <c r="F27" s="47">
        <v>34085.08</v>
      </c>
    </row>
    <row r="28" spans="1:8" ht="13.8" thickBot="1" x14ac:dyDescent="0.3">
      <c r="A28" s="17" t="s">
        <v>11</v>
      </c>
      <c r="B28" s="18"/>
      <c r="C28" s="18"/>
      <c r="D28" s="18"/>
      <c r="E28" s="53">
        <f>SUM(E23:E27)</f>
        <v>81410</v>
      </c>
      <c r="F28" s="53">
        <f>SUM(F23:F27)</f>
        <v>39158.720000000001</v>
      </c>
    </row>
    <row r="29" spans="1:8" x14ac:dyDescent="0.25">
      <c r="A29" s="498"/>
      <c r="B29" s="450"/>
      <c r="C29" s="450"/>
      <c r="D29" s="450"/>
      <c r="E29" s="503"/>
      <c r="F29" s="438"/>
    </row>
    <row r="30" spans="1:8" x14ac:dyDescent="0.25">
      <c r="A30" s="24"/>
      <c r="B30" s="16">
        <v>717</v>
      </c>
      <c r="C30" s="16"/>
      <c r="D30" s="16" t="s">
        <v>590</v>
      </c>
      <c r="E30" s="47">
        <v>16757</v>
      </c>
      <c r="F30" s="47">
        <v>14176.6</v>
      </c>
    </row>
    <row r="31" spans="1:8" ht="13.8" thickBot="1" x14ac:dyDescent="0.3">
      <c r="A31" s="215"/>
      <c r="B31" s="308"/>
      <c r="C31" s="531"/>
      <c r="D31" s="215"/>
      <c r="E31" s="214"/>
      <c r="F31" s="214"/>
    </row>
    <row r="32" spans="1:8" ht="13.8" thickBot="1" x14ac:dyDescent="0.3">
      <c r="A32" s="17" t="s">
        <v>12</v>
      </c>
      <c r="B32" s="18"/>
      <c r="C32" s="18"/>
      <c r="D32" s="18"/>
      <c r="E32" s="52">
        <f>SUM(E29:E31)</f>
        <v>16757</v>
      </c>
      <c r="F32" s="52">
        <f>SUM(F29:F31)</f>
        <v>14176.6</v>
      </c>
    </row>
    <row r="33" spans="1:8" ht="13.8" thickBot="1" x14ac:dyDescent="0.3">
      <c r="A33" s="20" t="s">
        <v>13</v>
      </c>
      <c r="B33" s="18"/>
      <c r="C33" s="18"/>
      <c r="D33" s="18"/>
      <c r="E33" s="50">
        <f>E32+E28</f>
        <v>98167</v>
      </c>
      <c r="F33" s="50">
        <f>F32+F28</f>
        <v>53335.32</v>
      </c>
    </row>
    <row r="34" spans="1:8" ht="7.5" customHeight="1" x14ac:dyDescent="0.25"/>
    <row r="35" spans="1:8" hidden="1" x14ac:dyDescent="0.25"/>
    <row r="36" spans="1:8" ht="15.6" x14ac:dyDescent="0.3">
      <c r="A36" s="8" t="s">
        <v>14</v>
      </c>
      <c r="B36" s="9"/>
      <c r="C36" s="9"/>
      <c r="D36" s="9"/>
      <c r="E36" s="9"/>
      <c r="F36" s="9"/>
      <c r="G36" s="40"/>
      <c r="H36" s="40"/>
    </row>
    <row r="37" spans="1:8" ht="6" customHeight="1" x14ac:dyDescent="0.25">
      <c r="A37" s="1"/>
    </row>
    <row r="38" spans="1:8" ht="21" x14ac:dyDescent="0.25">
      <c r="A38" s="733" t="s">
        <v>22</v>
      </c>
      <c r="B38" s="734"/>
      <c r="C38" s="735"/>
      <c r="D38" s="155" t="s">
        <v>15</v>
      </c>
      <c r="E38" s="23" t="s">
        <v>936</v>
      </c>
      <c r="F38" s="23" t="s">
        <v>1001</v>
      </c>
    </row>
    <row r="39" spans="1:8" ht="57.75" customHeight="1" x14ac:dyDescent="0.25">
      <c r="A39" s="732" t="s">
        <v>591</v>
      </c>
      <c r="B39" s="732"/>
      <c r="C39" s="732"/>
      <c r="D39" s="39" t="s">
        <v>592</v>
      </c>
      <c r="E39" s="38">
        <v>12</v>
      </c>
      <c r="F39" s="38">
        <v>6</v>
      </c>
    </row>
    <row r="40" spans="1:8" ht="27.75" customHeight="1" x14ac:dyDescent="0.25">
      <c r="A40" s="4" t="s">
        <v>16</v>
      </c>
      <c r="E40" s="14"/>
      <c r="F40" s="14"/>
    </row>
    <row r="41" spans="1:8" ht="84.75" customHeight="1" x14ac:dyDescent="0.25">
      <c r="A41" s="368" t="s">
        <v>17</v>
      </c>
      <c r="B41" s="723" t="s">
        <v>1095</v>
      </c>
      <c r="C41" s="724"/>
      <c r="D41" s="724"/>
      <c r="E41" s="724"/>
      <c r="F41" s="725"/>
      <c r="G41" s="14"/>
      <c r="H41" s="14"/>
    </row>
    <row r="42" spans="1:8" ht="21.75" customHeight="1" x14ac:dyDescent="0.25"/>
    <row r="43" spans="1:8" ht="28.5" customHeight="1" x14ac:dyDescent="0.25">
      <c r="A43" s="28" t="s">
        <v>29</v>
      </c>
      <c r="B43" s="723"/>
      <c r="C43" s="724"/>
      <c r="D43" s="724"/>
      <c r="E43" s="724"/>
      <c r="F43" s="725"/>
    </row>
  </sheetData>
  <mergeCells count="12">
    <mergeCell ref="B41:F41"/>
    <mergeCell ref="B43:F43"/>
    <mergeCell ref="C14:D14"/>
    <mergeCell ref="C16:F16"/>
    <mergeCell ref="C17:F17"/>
    <mergeCell ref="A38:C38"/>
    <mergeCell ref="A39:C39"/>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H41"/>
  <sheetViews>
    <sheetView showGridLines="0" topLeftCell="A13" workbookViewId="0">
      <selection activeCell="B41" sqref="B41:F41"/>
    </sheetView>
  </sheetViews>
  <sheetFormatPr defaultRowHeight="13.2" x14ac:dyDescent="0.25"/>
  <cols>
    <col min="1" max="1" width="23.33203125" customWidth="1"/>
    <col min="2" max="2" width="5.5546875" customWidth="1"/>
    <col min="3" max="3" width="9.5546875" customWidth="1"/>
    <col min="4" max="4" width="20"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10</v>
      </c>
      <c r="D4" s="42" t="s">
        <v>439</v>
      </c>
      <c r="E4" s="43"/>
      <c r="F4" s="44"/>
    </row>
    <row r="5" spans="1:8" ht="13.8" thickBot="1" x14ac:dyDescent="0.3">
      <c r="A5" s="11" t="s">
        <v>617</v>
      </c>
      <c r="C5" s="36" t="s">
        <v>440</v>
      </c>
      <c r="D5" s="30" t="s">
        <v>442</v>
      </c>
      <c r="E5" s="31"/>
      <c r="F5" s="32"/>
    </row>
    <row r="6" spans="1:8" ht="13.8" thickBot="1" x14ac:dyDescent="0.3">
      <c r="A6" s="3"/>
    </row>
    <row r="7" spans="1:8" ht="13.8" thickBot="1" x14ac:dyDescent="0.3">
      <c r="A7" s="10" t="s">
        <v>21</v>
      </c>
      <c r="C7" s="716" t="s">
        <v>48</v>
      </c>
      <c r="D7" s="717"/>
      <c r="E7" s="717"/>
      <c r="F7" s="718"/>
    </row>
    <row r="8" spans="1:8" ht="13.8" thickBot="1" x14ac:dyDescent="0.3">
      <c r="A8" s="11" t="s">
        <v>42</v>
      </c>
      <c r="C8" s="716" t="s">
        <v>450</v>
      </c>
      <c r="D8" s="717"/>
      <c r="E8" s="717"/>
      <c r="F8" s="718"/>
    </row>
    <row r="9" spans="1:8" ht="13.8" thickBot="1" x14ac:dyDescent="0.3">
      <c r="A9" s="11" t="s">
        <v>26</v>
      </c>
      <c r="C9" s="716" t="s">
        <v>1097</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181.2</v>
      </c>
      <c r="D12" s="722"/>
    </row>
    <row r="13" spans="1:8" ht="13.8" thickBot="1" x14ac:dyDescent="0.3">
      <c r="A13" s="10" t="s">
        <v>20</v>
      </c>
      <c r="C13" s="721">
        <v>172</v>
      </c>
      <c r="D13" s="722"/>
    </row>
    <row r="14" spans="1:8" ht="13.8" thickBot="1" x14ac:dyDescent="0.3">
      <c r="A14" s="11" t="s">
        <v>1</v>
      </c>
      <c r="C14" s="721">
        <v>92</v>
      </c>
      <c r="D14" s="722"/>
    </row>
    <row r="15" spans="1:8" ht="3" customHeight="1" thickBot="1" x14ac:dyDescent="0.3">
      <c r="A15" s="7"/>
    </row>
    <row r="16" spans="1:8" ht="13.8" thickBot="1" x14ac:dyDescent="0.3">
      <c r="A16" s="10" t="s">
        <v>18</v>
      </c>
      <c r="C16" s="716" t="s">
        <v>960</v>
      </c>
      <c r="D16" s="717"/>
      <c r="E16" s="717"/>
      <c r="F16" s="718"/>
    </row>
    <row r="17" spans="1:8" ht="13.8" thickBot="1" x14ac:dyDescent="0.3">
      <c r="A17" s="11" t="s">
        <v>19</v>
      </c>
      <c r="C17" s="716" t="s">
        <v>940</v>
      </c>
      <c r="D17" s="717"/>
      <c r="E17" s="717"/>
      <c r="F17" s="718"/>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966" t="s">
        <v>364</v>
      </c>
      <c r="B21" s="967"/>
      <c r="C21" s="15" t="s">
        <v>7</v>
      </c>
      <c r="D21" s="15" t="s">
        <v>8</v>
      </c>
      <c r="E21" s="15" t="s">
        <v>9</v>
      </c>
      <c r="F21" s="15" t="s">
        <v>10</v>
      </c>
    </row>
    <row r="22" spans="1:8" x14ac:dyDescent="0.25">
      <c r="A22" s="38"/>
      <c r="B22" s="367"/>
      <c r="C22" s="16">
        <v>630</v>
      </c>
      <c r="D22" s="306" t="s">
        <v>55</v>
      </c>
      <c r="E22" s="47">
        <v>0</v>
      </c>
      <c r="F22" s="47">
        <v>0</v>
      </c>
    </row>
    <row r="23" spans="1:8" ht="13.8" thickBot="1" x14ac:dyDescent="0.3">
      <c r="A23" s="38" t="s">
        <v>442</v>
      </c>
      <c r="B23" s="367">
        <v>42745</v>
      </c>
      <c r="C23" s="16">
        <v>640</v>
      </c>
      <c r="D23" s="306" t="s">
        <v>66</v>
      </c>
      <c r="E23" s="47">
        <v>172000</v>
      </c>
      <c r="F23" s="47">
        <v>92000.08</v>
      </c>
    </row>
    <row r="24" spans="1:8" ht="13.8" thickBot="1" x14ac:dyDescent="0.3">
      <c r="A24" s="17" t="s">
        <v>11</v>
      </c>
      <c r="B24" s="425"/>
      <c r="C24" s="18"/>
      <c r="D24" s="426"/>
      <c r="E24" s="52">
        <f>E23</f>
        <v>172000</v>
      </c>
      <c r="F24" s="53">
        <f>F23+F22</f>
        <v>92000.08</v>
      </c>
    </row>
    <row r="25" spans="1:8" x14ac:dyDescent="0.25">
      <c r="A25" s="436"/>
      <c r="B25" s="639"/>
      <c r="C25" s="366"/>
      <c r="D25" s="640"/>
      <c r="E25" s="232"/>
      <c r="F25" s="232"/>
    </row>
    <row r="26" spans="1:8" x14ac:dyDescent="0.25">
      <c r="A26" s="423"/>
      <c r="B26" s="424"/>
      <c r="C26" s="217"/>
      <c r="D26" s="423"/>
      <c r="E26" s="232"/>
      <c r="F26" s="232"/>
    </row>
    <row r="27" spans="1:8" x14ac:dyDescent="0.25">
      <c r="A27" s="306"/>
      <c r="B27" s="578"/>
      <c r="C27" s="16">
        <v>721</v>
      </c>
      <c r="D27" s="306" t="s">
        <v>373</v>
      </c>
      <c r="E27" s="47">
        <v>0</v>
      </c>
      <c r="F27" s="47">
        <v>0</v>
      </c>
    </row>
    <row r="28" spans="1:8" ht="13.8" thickBot="1" x14ac:dyDescent="0.3">
      <c r="A28" s="27" t="s">
        <v>12</v>
      </c>
      <c r="B28" s="422"/>
      <c r="C28" s="25"/>
      <c r="D28" s="25"/>
      <c r="E28" s="323">
        <f>SUM(E25:E27)</f>
        <v>0</v>
      </c>
      <c r="F28" s="323">
        <f>SUM(F25:F27)</f>
        <v>0</v>
      </c>
    </row>
    <row r="29" spans="1:8" ht="13.8" thickBot="1" x14ac:dyDescent="0.3">
      <c r="A29" s="20" t="s">
        <v>13</v>
      </c>
      <c r="B29" s="18"/>
      <c r="C29" s="18"/>
      <c r="D29" s="18"/>
      <c r="E29" s="50">
        <f>E24+E28</f>
        <v>172000</v>
      </c>
      <c r="F29" s="50">
        <f>F24+F28</f>
        <v>92000.08</v>
      </c>
    </row>
    <row r="30" spans="1:8" ht="7.5" customHeight="1" x14ac:dyDescent="0.25"/>
    <row r="31" spans="1:8" hidden="1" x14ac:dyDescent="0.25"/>
    <row r="32" spans="1:8" ht="15.6" x14ac:dyDescent="0.3">
      <c r="A32" s="8" t="s">
        <v>14</v>
      </c>
      <c r="B32" s="9"/>
      <c r="C32" s="9"/>
      <c r="D32" s="9"/>
      <c r="E32" s="9"/>
      <c r="F32" s="9"/>
      <c r="G32" s="40"/>
      <c r="H32" s="40"/>
    </row>
    <row r="33" spans="1:8" ht="6" customHeight="1" x14ac:dyDescent="0.25">
      <c r="A33" s="1"/>
    </row>
    <row r="34" spans="1:8" ht="21" x14ac:dyDescent="0.25">
      <c r="A34" s="750" t="s">
        <v>22</v>
      </c>
      <c r="B34" s="750"/>
      <c r="C34" s="750"/>
      <c r="D34" s="155" t="s">
        <v>15</v>
      </c>
      <c r="E34" s="23" t="s">
        <v>936</v>
      </c>
      <c r="F34" s="23" t="s">
        <v>1001</v>
      </c>
    </row>
    <row r="35" spans="1:8" ht="41.25" customHeight="1" x14ac:dyDescent="0.25">
      <c r="A35" s="765" t="s">
        <v>362</v>
      </c>
      <c r="B35" s="956"/>
      <c r="C35" s="766"/>
      <c r="D35" s="55" t="s">
        <v>441</v>
      </c>
      <c r="E35" s="38" t="s">
        <v>363</v>
      </c>
      <c r="F35" s="38" t="s">
        <v>889</v>
      </c>
    </row>
    <row r="36" spans="1:8" ht="12" customHeight="1" x14ac:dyDescent="0.25">
      <c r="A36" s="4" t="s">
        <v>16</v>
      </c>
      <c r="E36" s="14"/>
      <c r="F36" s="14"/>
    </row>
    <row r="37" spans="1:8" ht="94.5" customHeight="1" x14ac:dyDescent="0.25">
      <c r="A37" s="1256" t="s">
        <v>17</v>
      </c>
      <c r="B37" s="767" t="s">
        <v>1098</v>
      </c>
      <c r="C37" s="768"/>
      <c r="D37" s="768"/>
      <c r="E37" s="768"/>
      <c r="F37" s="769"/>
      <c r="G37" s="14"/>
      <c r="H37" s="14"/>
    </row>
    <row r="38" spans="1:8" ht="16.5" customHeight="1" x14ac:dyDescent="0.25">
      <c r="A38" s="1257"/>
      <c r="B38" s="770"/>
      <c r="C38" s="771"/>
      <c r="D38" s="771"/>
      <c r="E38" s="771"/>
      <c r="F38" s="772"/>
    </row>
    <row r="39" spans="1:8" ht="12" customHeight="1" x14ac:dyDescent="0.25">
      <c r="A39" s="1258"/>
      <c r="B39" s="773"/>
      <c r="C39" s="774"/>
      <c r="D39" s="774"/>
      <c r="E39" s="774"/>
      <c r="F39" s="775"/>
    </row>
    <row r="41" spans="1:8" ht="22.8" x14ac:dyDescent="0.25">
      <c r="A41" s="86" t="s">
        <v>29</v>
      </c>
      <c r="B41" s="871"/>
      <c r="C41" s="871"/>
      <c r="D41" s="871"/>
      <c r="E41" s="871"/>
      <c r="F41" s="871"/>
    </row>
  </sheetData>
  <mergeCells count="15">
    <mergeCell ref="C7:F7"/>
    <mergeCell ref="C16:F16"/>
    <mergeCell ref="C17:F17"/>
    <mergeCell ref="A21:B21"/>
    <mergeCell ref="C8:F8"/>
    <mergeCell ref="C9:F9"/>
    <mergeCell ref="C11:D11"/>
    <mergeCell ref="C12:D12"/>
    <mergeCell ref="C13:D13"/>
    <mergeCell ref="C14:D14"/>
    <mergeCell ref="A34:C34"/>
    <mergeCell ref="A35:C35"/>
    <mergeCell ref="A37:A39"/>
    <mergeCell ref="B37:F39"/>
    <mergeCell ref="B41:F41"/>
  </mergeCells>
  <pageMargins left="0.7" right="0.7" top="0.75" bottom="0.75" header="0.3" footer="0.3"/>
  <pageSetup paperSize="9" scale="89" fitToHeight="0"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rgb="FF92D050"/>
    <pageSetUpPr fitToPage="1"/>
  </sheetPr>
  <dimension ref="A1:H37"/>
  <sheetViews>
    <sheetView showGridLines="0" workbookViewId="0">
      <selection activeCell="B37" sqref="B37:F37"/>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10</v>
      </c>
      <c r="D4" s="42" t="s">
        <v>439</v>
      </c>
      <c r="E4" s="43"/>
      <c r="F4" s="44"/>
    </row>
    <row r="5" spans="1:8" ht="13.8" thickBot="1" x14ac:dyDescent="0.3">
      <c r="A5" s="11" t="s">
        <v>617</v>
      </c>
      <c r="C5" s="36" t="s">
        <v>445</v>
      </c>
      <c r="D5" s="30" t="s">
        <v>451</v>
      </c>
      <c r="E5" s="31"/>
      <c r="F5" s="32"/>
    </row>
    <row r="6" spans="1:8" ht="13.8" thickBot="1" x14ac:dyDescent="0.3">
      <c r="A6" s="3"/>
    </row>
    <row r="7" spans="1:8" ht="13.8" thickBot="1" x14ac:dyDescent="0.3">
      <c r="A7" s="10" t="s">
        <v>21</v>
      </c>
      <c r="C7" s="6" t="s">
        <v>48</v>
      </c>
      <c r="D7" s="5"/>
      <c r="E7" s="5"/>
      <c r="F7" s="45"/>
    </row>
    <row r="8" spans="1:8" ht="13.8" thickBot="1" x14ac:dyDescent="0.3">
      <c r="A8" s="11" t="s">
        <v>42</v>
      </c>
      <c r="C8" s="716" t="s">
        <v>48</v>
      </c>
      <c r="D8" s="717"/>
      <c r="E8" s="717"/>
      <c r="F8" s="718"/>
    </row>
    <row r="9" spans="1:8" ht="13.8" thickBot="1" x14ac:dyDescent="0.3">
      <c r="A9" s="11" t="s">
        <v>26</v>
      </c>
      <c r="C9" s="716" t="s">
        <v>452</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16.649999999999999</v>
      </c>
      <c r="D12" s="722"/>
    </row>
    <row r="13" spans="1:8" ht="13.8" thickBot="1" x14ac:dyDescent="0.3">
      <c r="A13" s="10" t="s">
        <v>20</v>
      </c>
      <c r="C13" s="721">
        <v>16.649999999999999</v>
      </c>
      <c r="D13" s="722"/>
    </row>
    <row r="14" spans="1:8" ht="13.8" thickBot="1" x14ac:dyDescent="0.3">
      <c r="A14" s="11" t="s">
        <v>1</v>
      </c>
      <c r="C14" s="721">
        <v>11.35</v>
      </c>
      <c r="D14" s="722"/>
    </row>
    <row r="15" spans="1:8" ht="3" customHeight="1" thickBot="1" x14ac:dyDescent="0.3">
      <c r="A15" s="7"/>
    </row>
    <row r="16" spans="1:8" ht="13.8" thickBot="1" x14ac:dyDescent="0.3">
      <c r="A16" s="10" t="s">
        <v>18</v>
      </c>
      <c r="C16" s="716" t="s">
        <v>960</v>
      </c>
      <c r="D16" s="717"/>
      <c r="E16" s="717"/>
      <c r="F16" s="717"/>
    </row>
    <row r="17" spans="1:8" ht="13.8" thickBot="1" x14ac:dyDescent="0.3">
      <c r="A17" s="11" t="s">
        <v>19</v>
      </c>
      <c r="C17" s="716" t="s">
        <v>1159</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ht="13.8" thickBot="1" x14ac:dyDescent="0.3">
      <c r="A22" s="16"/>
      <c r="B22" s="54">
        <v>640</v>
      </c>
      <c r="C22" s="26"/>
      <c r="D22" s="16" t="s">
        <v>56</v>
      </c>
      <c r="E22" s="47">
        <v>16650</v>
      </c>
      <c r="F22" s="47">
        <v>11350</v>
      </c>
    </row>
    <row r="23" spans="1:8" ht="13.8" thickBot="1" x14ac:dyDescent="0.3">
      <c r="A23" s="17" t="s">
        <v>11</v>
      </c>
      <c r="B23" s="18"/>
      <c r="C23" s="18"/>
      <c r="D23" s="18"/>
      <c r="E23" s="53">
        <f>SUM(E22:E22)</f>
        <v>16650</v>
      </c>
      <c r="F23" s="53">
        <f>SUM(F22:F22)</f>
        <v>11350</v>
      </c>
    </row>
    <row r="24" spans="1:8" x14ac:dyDescent="0.25">
      <c r="A24" s="625"/>
      <c r="B24" s="450"/>
      <c r="C24" s="450"/>
      <c r="D24" s="450"/>
      <c r="E24" s="503"/>
      <c r="F24" s="626"/>
    </row>
    <row r="25" spans="1:8" ht="13.8" thickBot="1" x14ac:dyDescent="0.3">
      <c r="A25" s="674"/>
      <c r="B25" s="675"/>
      <c r="C25" s="675"/>
      <c r="D25" s="675"/>
      <c r="E25" s="676"/>
      <c r="F25" s="677"/>
    </row>
    <row r="26" spans="1:8" ht="13.8" thickBot="1" x14ac:dyDescent="0.3">
      <c r="A26" s="27" t="s">
        <v>12</v>
      </c>
      <c r="B26" s="25"/>
      <c r="C26" s="25"/>
      <c r="D26" s="25"/>
      <c r="E26" s="678">
        <f>SUM(E24:E25)</f>
        <v>0</v>
      </c>
      <c r="F26" s="678">
        <f>SUM(F24:F25)</f>
        <v>0</v>
      </c>
    </row>
    <row r="27" spans="1:8" ht="13.8" thickBot="1" x14ac:dyDescent="0.3">
      <c r="A27" s="20" t="s">
        <v>13</v>
      </c>
      <c r="B27" s="18"/>
      <c r="C27" s="18"/>
      <c r="D27" s="18"/>
      <c r="E27" s="50">
        <f>E23+E26</f>
        <v>16650</v>
      </c>
      <c r="F27" s="50">
        <f>F26+F23</f>
        <v>11350</v>
      </c>
    </row>
    <row r="28" spans="1:8" ht="7.5" customHeight="1" x14ac:dyDescent="0.25"/>
    <row r="29" spans="1:8" hidden="1" x14ac:dyDescent="0.25"/>
    <row r="30" spans="1:8" ht="15.6" x14ac:dyDescent="0.3">
      <c r="A30" s="8" t="s">
        <v>14</v>
      </c>
      <c r="B30" s="9"/>
      <c r="C30" s="9"/>
      <c r="D30" s="9"/>
      <c r="E30" s="9"/>
      <c r="F30" s="9"/>
      <c r="G30" s="40"/>
      <c r="H30" s="40"/>
    </row>
    <row r="31" spans="1:8" ht="6" customHeight="1" x14ac:dyDescent="0.25">
      <c r="A31" s="1"/>
    </row>
    <row r="32" spans="1:8" ht="21" x14ac:dyDescent="0.25">
      <c r="A32" s="733" t="s">
        <v>22</v>
      </c>
      <c r="B32" s="734"/>
      <c r="C32" s="735"/>
      <c r="D32" s="155" t="s">
        <v>15</v>
      </c>
      <c r="E32" s="23" t="s">
        <v>936</v>
      </c>
      <c r="F32" s="23" t="s">
        <v>1001</v>
      </c>
    </row>
    <row r="33" spans="1:8" ht="57.75" customHeight="1" x14ac:dyDescent="0.25">
      <c r="A33" s="732" t="s">
        <v>453</v>
      </c>
      <c r="B33" s="732"/>
      <c r="C33" s="732"/>
      <c r="D33" s="39" t="s">
        <v>454</v>
      </c>
      <c r="E33" s="38">
        <v>10</v>
      </c>
      <c r="F33" s="38">
        <v>18</v>
      </c>
    </row>
    <row r="34" spans="1:8" ht="27.75" customHeight="1" x14ac:dyDescent="0.25">
      <c r="A34" s="4" t="s">
        <v>16</v>
      </c>
      <c r="E34" s="14"/>
      <c r="F34" s="14"/>
    </row>
    <row r="35" spans="1:8" ht="68.400000000000006" x14ac:dyDescent="0.25">
      <c r="A35" s="28" t="s">
        <v>17</v>
      </c>
      <c r="B35" s="740" t="s">
        <v>1160</v>
      </c>
      <c r="C35" s="741"/>
      <c r="D35" s="741"/>
      <c r="E35" s="741"/>
      <c r="F35" s="742"/>
      <c r="G35" s="14"/>
      <c r="H35" s="14"/>
    </row>
    <row r="36" spans="1:8" ht="10.5" customHeight="1" x14ac:dyDescent="0.25"/>
    <row r="37" spans="1:8" ht="28.5" customHeight="1" x14ac:dyDescent="0.25">
      <c r="A37" s="28" t="s">
        <v>29</v>
      </c>
      <c r="B37" s="1259"/>
      <c r="C37" s="1260"/>
      <c r="D37" s="1260"/>
      <c r="E37" s="1260"/>
      <c r="F37" s="1261"/>
    </row>
  </sheetData>
  <mergeCells count="12">
    <mergeCell ref="B37:F37"/>
    <mergeCell ref="A33:C33"/>
    <mergeCell ref="C14:D14"/>
    <mergeCell ref="C16:F16"/>
    <mergeCell ref="C17:F17"/>
    <mergeCell ref="A32:C32"/>
    <mergeCell ref="B35:F35"/>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rgb="FF92D050"/>
    <pageSetUpPr fitToPage="1"/>
  </sheetPr>
  <dimension ref="A1:H47"/>
  <sheetViews>
    <sheetView showGridLines="0" workbookViewId="0">
      <selection activeCell="C57" sqref="C57"/>
    </sheetView>
  </sheetViews>
  <sheetFormatPr defaultRowHeight="13.2" x14ac:dyDescent="0.25"/>
  <cols>
    <col min="1" max="1" width="23.33203125" customWidth="1"/>
    <col min="2" max="2" width="5.5546875" customWidth="1"/>
    <col min="3" max="3" width="9.5546875" customWidth="1"/>
    <col min="4" max="4" width="20"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10</v>
      </c>
      <c r="D4" s="42" t="s">
        <v>439</v>
      </c>
      <c r="E4" s="43"/>
      <c r="F4" s="44"/>
    </row>
    <row r="5" spans="1:8" ht="13.8" thickBot="1" x14ac:dyDescent="0.3">
      <c r="A5" s="1262" t="s">
        <v>617</v>
      </c>
      <c r="C5" s="427" t="s">
        <v>443</v>
      </c>
      <c r="D5" s="583" t="s">
        <v>673</v>
      </c>
      <c r="E5" s="43"/>
      <c r="F5" s="44"/>
    </row>
    <row r="6" spans="1:8" ht="33" customHeight="1" thickBot="1" x14ac:dyDescent="0.3">
      <c r="A6" s="1263"/>
      <c r="C6" s="427" t="s">
        <v>447</v>
      </c>
      <c r="D6" s="1265" t="s">
        <v>674</v>
      </c>
      <c r="E6" s="1266"/>
      <c r="F6" s="1267"/>
    </row>
    <row r="7" spans="1:8" ht="15" customHeight="1" thickBot="1" x14ac:dyDescent="0.3">
      <c r="A7" s="1264"/>
      <c r="C7" s="427" t="s">
        <v>448</v>
      </c>
      <c r="D7" s="1265" t="s">
        <v>675</v>
      </c>
      <c r="E7" s="1266"/>
      <c r="F7" s="1267"/>
    </row>
    <row r="8" spans="1:8" ht="15" customHeight="1" thickBot="1" x14ac:dyDescent="0.3">
      <c r="A8" s="3"/>
    </row>
    <row r="9" spans="1:8" ht="13.8" thickBot="1" x14ac:dyDescent="0.3">
      <c r="A9" s="10" t="s">
        <v>21</v>
      </c>
      <c r="C9" s="6" t="s">
        <v>48</v>
      </c>
      <c r="D9" s="5"/>
      <c r="E9" s="5"/>
      <c r="F9" s="45"/>
    </row>
    <row r="10" spans="1:8" ht="13.8" thickBot="1" x14ac:dyDescent="0.3">
      <c r="A10" s="11" t="s">
        <v>42</v>
      </c>
      <c r="C10" s="716" t="s">
        <v>446</v>
      </c>
      <c r="D10" s="717"/>
      <c r="E10" s="717"/>
      <c r="F10" s="718"/>
    </row>
    <row r="11" spans="1:8" ht="13.8" thickBot="1" x14ac:dyDescent="0.3">
      <c r="A11" s="11" t="s">
        <v>26</v>
      </c>
      <c r="C11" s="716" t="s">
        <v>888</v>
      </c>
      <c r="D11" s="717"/>
      <c r="E11" s="717"/>
      <c r="F11" s="718"/>
    </row>
    <row r="12" spans="1:8" ht="8.25" customHeight="1" thickBot="1" x14ac:dyDescent="0.3">
      <c r="A12" s="3"/>
    </row>
    <row r="13" spans="1:8" ht="13.8" thickBot="1" x14ac:dyDescent="0.3">
      <c r="A13" s="3"/>
      <c r="C13" s="719" t="s">
        <v>28</v>
      </c>
      <c r="D13" s="720"/>
    </row>
    <row r="14" spans="1:8" ht="13.8" thickBot="1" x14ac:dyDescent="0.3">
      <c r="A14" s="13" t="s">
        <v>2</v>
      </c>
      <c r="C14" s="1059">
        <v>217.14</v>
      </c>
      <c r="D14" s="1060"/>
    </row>
    <row r="15" spans="1:8" ht="13.8" thickBot="1" x14ac:dyDescent="0.3">
      <c r="A15" s="10" t="s">
        <v>20</v>
      </c>
      <c r="C15" s="1059">
        <v>217.14</v>
      </c>
      <c r="D15" s="1060"/>
    </row>
    <row r="16" spans="1:8" ht="13.8" thickBot="1" x14ac:dyDescent="0.3">
      <c r="A16" s="11" t="s">
        <v>1</v>
      </c>
      <c r="C16" s="721">
        <v>107.934</v>
      </c>
      <c r="D16" s="722"/>
    </row>
    <row r="17" spans="1:8" ht="3" customHeight="1" thickBot="1" x14ac:dyDescent="0.3">
      <c r="A17" s="7"/>
    </row>
    <row r="18" spans="1:8" ht="13.8" thickBot="1" x14ac:dyDescent="0.3">
      <c r="A18" s="10" t="s">
        <v>18</v>
      </c>
      <c r="C18" s="716" t="s">
        <v>960</v>
      </c>
      <c r="D18" s="717"/>
      <c r="E18" s="717"/>
      <c r="F18" s="718"/>
    </row>
    <row r="19" spans="1:8" ht="13.8" thickBot="1" x14ac:dyDescent="0.3">
      <c r="A19" s="11" t="s">
        <v>19</v>
      </c>
      <c r="C19" s="716" t="s">
        <v>940</v>
      </c>
      <c r="D19" s="717"/>
      <c r="E19" s="717"/>
      <c r="F19" s="718"/>
    </row>
    <row r="20" spans="1:8" ht="7.5" customHeight="1" x14ac:dyDescent="0.25"/>
    <row r="21" spans="1:8" ht="15.6" x14ac:dyDescent="0.3">
      <c r="A21" s="8" t="s">
        <v>5</v>
      </c>
      <c r="B21" s="8"/>
      <c r="C21" s="9"/>
      <c r="D21" s="9"/>
      <c r="E21" s="9"/>
      <c r="F21" s="9"/>
      <c r="G21" s="40"/>
      <c r="H21" s="40"/>
    </row>
    <row r="22" spans="1:8" ht="6.75" customHeight="1" x14ac:dyDescent="0.3">
      <c r="A22" s="2"/>
    </row>
    <row r="23" spans="1:8" x14ac:dyDescent="0.25">
      <c r="A23" s="966" t="s">
        <v>364</v>
      </c>
      <c r="B23" s="967"/>
      <c r="C23" s="15" t="s">
        <v>7</v>
      </c>
      <c r="D23" s="15" t="s">
        <v>8</v>
      </c>
      <c r="E23" s="15" t="s">
        <v>9</v>
      </c>
      <c r="F23" s="15" t="s">
        <v>10</v>
      </c>
    </row>
    <row r="24" spans="1:8" x14ac:dyDescent="0.25">
      <c r="A24" s="705" t="s">
        <v>444</v>
      </c>
      <c r="B24" s="671" t="s">
        <v>443</v>
      </c>
      <c r="C24" s="121">
        <v>640</v>
      </c>
      <c r="D24" s="122" t="s">
        <v>66</v>
      </c>
      <c r="E24" s="47">
        <v>57479</v>
      </c>
      <c r="F24" s="47">
        <v>28739.599999999999</v>
      </c>
    </row>
    <row r="25" spans="1:8" x14ac:dyDescent="0.25">
      <c r="A25" s="428"/>
      <c r="B25" s="420"/>
      <c r="C25" s="121">
        <v>610</v>
      </c>
      <c r="D25" s="122" t="s">
        <v>54</v>
      </c>
      <c r="E25" s="47">
        <v>8700</v>
      </c>
      <c r="F25" s="47">
        <v>3525.02</v>
      </c>
    </row>
    <row r="26" spans="1:8" x14ac:dyDescent="0.25">
      <c r="A26" s="428"/>
      <c r="B26" s="420"/>
      <c r="C26" s="121">
        <v>620</v>
      </c>
      <c r="D26" s="122" t="s">
        <v>57</v>
      </c>
      <c r="E26" s="47">
        <v>3040</v>
      </c>
      <c r="F26" s="47">
        <v>1231.9000000000001</v>
      </c>
    </row>
    <row r="27" spans="1:8" x14ac:dyDescent="0.25">
      <c r="A27" s="711" t="s">
        <v>1161</v>
      </c>
      <c r="B27" s="420" t="s">
        <v>447</v>
      </c>
      <c r="C27" s="121">
        <v>630</v>
      </c>
      <c r="D27" s="122" t="s">
        <v>55</v>
      </c>
      <c r="E27" s="47">
        <v>1500</v>
      </c>
      <c r="F27" s="47">
        <f>122.43+842.46</f>
        <v>964.8900000000001</v>
      </c>
    </row>
    <row r="28" spans="1:8" x14ac:dyDescent="0.25">
      <c r="A28" s="711"/>
      <c r="B28" s="420"/>
      <c r="C28" s="121">
        <v>640</v>
      </c>
      <c r="D28" s="122" t="s">
        <v>1162</v>
      </c>
      <c r="E28" s="47">
        <v>0</v>
      </c>
      <c r="F28" s="47">
        <v>262.72000000000003</v>
      </c>
    </row>
    <row r="29" spans="1:8" x14ac:dyDescent="0.25">
      <c r="A29" s="711"/>
      <c r="B29" s="420"/>
      <c r="C29" s="121">
        <v>640</v>
      </c>
      <c r="D29" s="122" t="s">
        <v>1163</v>
      </c>
      <c r="E29" s="47">
        <v>113411</v>
      </c>
      <c r="F29" s="47">
        <v>56705.599999999999</v>
      </c>
    </row>
    <row r="30" spans="1:8" x14ac:dyDescent="0.25">
      <c r="A30" s="712"/>
      <c r="B30" s="703"/>
      <c r="C30" s="121"/>
      <c r="D30" s="356" t="s">
        <v>13</v>
      </c>
      <c r="E30" s="357">
        <f>SUM(E25:E29)</f>
        <v>126651</v>
      </c>
      <c r="F30" s="357">
        <f>SUM(F25:F29)</f>
        <v>62690.13</v>
      </c>
    </row>
    <row r="31" spans="1:8" ht="13.8" thickBot="1" x14ac:dyDescent="0.3">
      <c r="A31" s="122" t="s">
        <v>471</v>
      </c>
      <c r="B31" s="354" t="s">
        <v>448</v>
      </c>
      <c r="C31" s="121">
        <v>640</v>
      </c>
      <c r="D31" s="122" t="s">
        <v>66</v>
      </c>
      <c r="E31" s="47">
        <v>33010</v>
      </c>
      <c r="F31" s="47">
        <v>16505.080000000002</v>
      </c>
    </row>
    <row r="32" spans="1:8" x14ac:dyDescent="0.25">
      <c r="A32" s="584" t="s">
        <v>11</v>
      </c>
      <c r="B32" s="342"/>
      <c r="C32" s="342"/>
      <c r="D32" s="342"/>
      <c r="E32" s="585">
        <f>E24+E30+E31</f>
        <v>217140</v>
      </c>
      <c r="F32" s="585">
        <f>F24+F30+F31</f>
        <v>107934.81</v>
      </c>
    </row>
    <row r="33" spans="1:8" ht="12.75" customHeight="1" x14ac:dyDescent="0.25">
      <c r="A33" s="440" t="s">
        <v>676</v>
      </c>
      <c r="B33" s="704"/>
      <c r="C33" s="16"/>
      <c r="D33" s="16"/>
      <c r="E33" s="47"/>
      <c r="F33" s="47"/>
    </row>
    <row r="34" spans="1:8" ht="13.8" thickBot="1" x14ac:dyDescent="0.3">
      <c r="A34" s="27" t="s">
        <v>12</v>
      </c>
      <c r="B34" s="422"/>
      <c r="C34" s="25"/>
      <c r="D34" s="25"/>
      <c r="E34" s="323">
        <f>E33</f>
        <v>0</v>
      </c>
      <c r="F34" s="323">
        <f>SUM(F33:F33)</f>
        <v>0</v>
      </c>
    </row>
    <row r="35" spans="1:8" ht="13.8" thickBot="1" x14ac:dyDescent="0.3">
      <c r="A35" s="20" t="s">
        <v>13</v>
      </c>
      <c r="B35" s="18"/>
      <c r="C35" s="18"/>
      <c r="D35" s="18"/>
      <c r="E35" s="50">
        <f>E34+E32</f>
        <v>217140</v>
      </c>
      <c r="F35" s="50">
        <f>F34+F32</f>
        <v>107934.81</v>
      </c>
    </row>
    <row r="36" spans="1:8" ht="7.5" customHeight="1" x14ac:dyDescent="0.25"/>
    <row r="37" spans="1:8" hidden="1" x14ac:dyDescent="0.25"/>
    <row r="38" spans="1:8" ht="15.6" x14ac:dyDescent="0.3">
      <c r="A38" s="8" t="s">
        <v>14</v>
      </c>
      <c r="B38" s="9"/>
      <c r="C38" s="9"/>
      <c r="D38" s="9"/>
      <c r="E38" s="9"/>
      <c r="F38" s="9"/>
      <c r="G38" s="40"/>
      <c r="H38" s="40"/>
    </row>
    <row r="39" spans="1:8" ht="6" customHeight="1" x14ac:dyDescent="0.25">
      <c r="A39" s="1"/>
    </row>
    <row r="40" spans="1:8" ht="20.399999999999999" x14ac:dyDescent="0.25">
      <c r="A40" s="750" t="s">
        <v>22</v>
      </c>
      <c r="B40" s="750"/>
      <c r="C40" s="750"/>
      <c r="D40" s="155" t="s">
        <v>15</v>
      </c>
      <c r="E40" s="156" t="s">
        <v>936</v>
      </c>
      <c r="F40" s="156" t="s">
        <v>1001</v>
      </c>
    </row>
    <row r="41" spans="1:8" ht="41.25" customHeight="1" x14ac:dyDescent="0.25">
      <c r="A41" s="765" t="s">
        <v>362</v>
      </c>
      <c r="B41" s="956"/>
      <c r="C41" s="766"/>
      <c r="D41" s="55" t="s">
        <v>449</v>
      </c>
      <c r="E41" s="38" t="s">
        <v>363</v>
      </c>
      <c r="F41" s="38" t="s">
        <v>462</v>
      </c>
    </row>
    <row r="42" spans="1:8" ht="12" customHeight="1" x14ac:dyDescent="0.25">
      <c r="A42" s="4" t="s">
        <v>16</v>
      </c>
      <c r="E42" s="14"/>
      <c r="F42" s="14"/>
    </row>
    <row r="43" spans="1:8" ht="73.8" customHeight="1" x14ac:dyDescent="0.25">
      <c r="A43" s="800" t="s">
        <v>17</v>
      </c>
      <c r="B43" s="957" t="s">
        <v>1164</v>
      </c>
      <c r="C43" s="958"/>
      <c r="D43" s="958"/>
      <c r="E43" s="958"/>
      <c r="F43" s="959"/>
      <c r="G43" s="14"/>
      <c r="H43" s="14"/>
    </row>
    <row r="44" spans="1:8" ht="12" hidden="1" customHeight="1" x14ac:dyDescent="0.25">
      <c r="A44" s="801"/>
      <c r="B44" s="960"/>
      <c r="C44" s="961"/>
      <c r="D44" s="961"/>
      <c r="E44" s="961"/>
      <c r="F44" s="962"/>
    </row>
    <row r="45" spans="1:8" ht="31.8" hidden="1" customHeight="1" x14ac:dyDescent="0.25">
      <c r="A45" s="802"/>
      <c r="B45" s="963"/>
      <c r="C45" s="964"/>
      <c r="D45" s="964"/>
      <c r="E45" s="964"/>
      <c r="F45" s="965"/>
    </row>
    <row r="47" spans="1:8" ht="22.8" x14ac:dyDescent="0.25">
      <c r="A47" s="86" t="s">
        <v>29</v>
      </c>
      <c r="B47" s="870"/>
      <c r="C47" s="870"/>
      <c r="D47" s="870"/>
      <c r="E47" s="870"/>
      <c r="F47" s="870"/>
    </row>
  </sheetData>
  <mergeCells count="17">
    <mergeCell ref="A5:A7"/>
    <mergeCell ref="D6:F6"/>
    <mergeCell ref="D7:F7"/>
    <mergeCell ref="C15:D15"/>
    <mergeCell ref="C16:D16"/>
    <mergeCell ref="C10:F10"/>
    <mergeCell ref="C11:F11"/>
    <mergeCell ref="C13:D13"/>
    <mergeCell ref="C14:D14"/>
    <mergeCell ref="B47:F47"/>
    <mergeCell ref="C18:F18"/>
    <mergeCell ref="C19:F19"/>
    <mergeCell ref="A23:B23"/>
    <mergeCell ref="B43:F45"/>
    <mergeCell ref="A40:C40"/>
    <mergeCell ref="A41:C41"/>
    <mergeCell ref="A43:A45"/>
  </mergeCells>
  <pageMargins left="0.7" right="0.7" top="0.75" bottom="0.75" header="0.3" footer="0.3"/>
  <pageSetup paperSize="9" scale="75" fitToHeight="0"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92D050"/>
    <pageSetUpPr fitToPage="1"/>
  </sheetPr>
  <dimension ref="A1:H41"/>
  <sheetViews>
    <sheetView showGridLines="0" workbookViewId="0">
      <selection activeCell="B40" sqref="B40:F40"/>
    </sheetView>
  </sheetViews>
  <sheetFormatPr defaultRowHeight="13.2" x14ac:dyDescent="0.25"/>
  <cols>
    <col min="1" max="1" width="23.33203125" customWidth="1"/>
    <col min="2" max="2" width="5.5546875" customWidth="1"/>
    <col min="3" max="3" width="9.5546875" customWidth="1"/>
    <col min="4" max="4" width="20"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11</v>
      </c>
      <c r="D4" s="42" t="s">
        <v>298</v>
      </c>
      <c r="E4" s="43"/>
      <c r="F4" s="44"/>
    </row>
    <row r="5" spans="1:8" ht="13.8" thickBot="1" x14ac:dyDescent="0.3">
      <c r="A5" s="11" t="s">
        <v>27</v>
      </c>
      <c r="C5" s="36" t="s">
        <v>312</v>
      </c>
      <c r="D5" s="30" t="s">
        <v>587</v>
      </c>
      <c r="E5" s="31"/>
      <c r="F5" s="32"/>
    </row>
    <row r="6" spans="1:8" ht="13.8" thickBot="1" x14ac:dyDescent="0.3">
      <c r="A6" s="3"/>
    </row>
    <row r="7" spans="1:8" ht="13.8" thickBot="1" x14ac:dyDescent="0.3">
      <c r="A7" s="10" t="s">
        <v>21</v>
      </c>
      <c r="C7" s="6" t="s">
        <v>205</v>
      </c>
      <c r="D7" s="5"/>
      <c r="E7" s="5"/>
      <c r="F7" s="45"/>
    </row>
    <row r="8" spans="1:8" ht="13.8" thickBot="1" x14ac:dyDescent="0.3">
      <c r="A8" s="11" t="s">
        <v>42</v>
      </c>
      <c r="C8" s="716" t="s">
        <v>48</v>
      </c>
      <c r="D8" s="717"/>
      <c r="E8" s="717"/>
      <c r="F8" s="718"/>
    </row>
    <row r="9" spans="1:8" ht="13.8" thickBot="1" x14ac:dyDescent="0.3">
      <c r="A9" s="11" t="s">
        <v>26</v>
      </c>
      <c r="C9" s="716" t="s">
        <v>206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25.43</v>
      </c>
      <c r="D12" s="722"/>
    </row>
    <row r="13" spans="1:8" ht="13.8" thickBot="1" x14ac:dyDescent="0.3">
      <c r="A13" s="10" t="s">
        <v>20</v>
      </c>
      <c r="C13" s="721">
        <v>25.43</v>
      </c>
      <c r="D13" s="722"/>
    </row>
    <row r="14" spans="1:8" ht="13.8" thickBot="1" x14ac:dyDescent="0.3">
      <c r="A14" s="11" t="s">
        <v>1</v>
      </c>
      <c r="C14" s="721">
        <v>14.382</v>
      </c>
      <c r="D14" s="722"/>
    </row>
    <row r="15" spans="1:8" ht="3" customHeight="1" thickBot="1" x14ac:dyDescent="0.3">
      <c r="A15" s="7"/>
    </row>
    <row r="16" spans="1:8" ht="13.8" thickBot="1" x14ac:dyDescent="0.3">
      <c r="A16" s="10" t="s">
        <v>18</v>
      </c>
      <c r="C16" s="716" t="s">
        <v>1107</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5"/>
      <c r="B22" s="121">
        <v>610</v>
      </c>
      <c r="C22" s="121"/>
      <c r="D22" s="122" t="s">
        <v>54</v>
      </c>
      <c r="E22" s="309">
        <v>16680</v>
      </c>
      <c r="F22" s="309">
        <v>9047.0499999999993</v>
      </c>
    </row>
    <row r="23" spans="1:8" x14ac:dyDescent="0.25">
      <c r="A23" s="15"/>
      <c r="B23" s="121">
        <v>620</v>
      </c>
      <c r="C23" s="121"/>
      <c r="D23" s="122" t="s">
        <v>57</v>
      </c>
      <c r="E23" s="309">
        <v>5850</v>
      </c>
      <c r="F23" s="309">
        <v>3165.14</v>
      </c>
    </row>
    <row r="24" spans="1:8" x14ac:dyDescent="0.25">
      <c r="A24" s="15"/>
      <c r="B24" s="121">
        <v>630</v>
      </c>
      <c r="C24" s="121"/>
      <c r="D24" s="122" t="s">
        <v>55</v>
      </c>
      <c r="E24" s="309">
        <v>2800</v>
      </c>
      <c r="F24" s="309">
        <v>1485.55</v>
      </c>
    </row>
    <row r="25" spans="1:8" ht="13.8" thickBot="1" x14ac:dyDescent="0.3">
      <c r="A25" s="16"/>
      <c r="B25" s="54">
        <v>640</v>
      </c>
      <c r="C25" s="26"/>
      <c r="D25" s="16" t="s">
        <v>311</v>
      </c>
      <c r="E25" s="309">
        <v>100</v>
      </c>
      <c r="F25" s="47">
        <v>685.1</v>
      </c>
    </row>
    <row r="26" spans="1:8" ht="16.5" customHeight="1" thickBot="1" x14ac:dyDescent="0.3">
      <c r="A26" s="17" t="s">
        <v>11</v>
      </c>
      <c r="B26" s="18"/>
      <c r="C26" s="18"/>
      <c r="D26" s="18"/>
      <c r="E26" s="53">
        <f>SUM(E22:E25)</f>
        <v>25430</v>
      </c>
      <c r="F26" s="53">
        <f>SUM(F22:F25)</f>
        <v>14382.839999999998</v>
      </c>
    </row>
    <row r="27" spans="1:8" ht="13.8" thickBot="1" x14ac:dyDescent="0.3">
      <c r="A27" s="228"/>
      <c r="B27" s="253"/>
      <c r="C27" s="215"/>
      <c r="D27" s="215"/>
      <c r="E27" s="214"/>
      <c r="F27" s="214"/>
    </row>
    <row r="28" spans="1:8" ht="13.8" thickBot="1" x14ac:dyDescent="0.3">
      <c r="A28" s="17" t="s">
        <v>12</v>
      </c>
      <c r="B28" s="229"/>
      <c r="C28" s="18"/>
      <c r="D28" s="18"/>
      <c r="E28" s="52">
        <f>SUM(E27:E27)</f>
        <v>0</v>
      </c>
      <c r="F28" s="52">
        <f>SUM(F27:F27)</f>
        <v>0</v>
      </c>
    </row>
    <row r="29" spans="1:8" ht="13.8" thickBot="1" x14ac:dyDescent="0.3">
      <c r="A29" s="20" t="s">
        <v>13</v>
      </c>
      <c r="B29" s="18"/>
      <c r="C29" s="18"/>
      <c r="D29" s="18"/>
      <c r="E29" s="50">
        <f>E28+E26</f>
        <v>25430</v>
      </c>
      <c r="F29" s="50">
        <f>F28+F26</f>
        <v>14382.839999999998</v>
      </c>
    </row>
    <row r="30" spans="1:8" ht="7.5" customHeight="1" x14ac:dyDescent="0.25"/>
    <row r="31" spans="1:8" hidden="1" x14ac:dyDescent="0.25"/>
    <row r="32" spans="1:8" ht="15.6" x14ac:dyDescent="0.3">
      <c r="A32" s="8" t="s">
        <v>14</v>
      </c>
      <c r="B32" s="9"/>
      <c r="C32" s="9"/>
      <c r="D32" s="9"/>
      <c r="E32" s="9"/>
      <c r="F32" s="9"/>
      <c r="G32" s="40"/>
      <c r="H32" s="40"/>
    </row>
    <row r="33" spans="1:8" ht="6" customHeight="1" x14ac:dyDescent="0.25">
      <c r="A33" s="1"/>
    </row>
    <row r="34" spans="1:8" ht="20.399999999999999" x14ac:dyDescent="0.25">
      <c r="A34" s="750" t="s">
        <v>22</v>
      </c>
      <c r="B34" s="750"/>
      <c r="C34" s="750"/>
      <c r="D34" s="155" t="s">
        <v>15</v>
      </c>
      <c r="E34" s="156" t="s">
        <v>936</v>
      </c>
      <c r="F34" s="156" t="s">
        <v>1001</v>
      </c>
    </row>
    <row r="35" spans="1:8" ht="51.6" x14ac:dyDescent="0.25">
      <c r="A35" s="1268" t="s">
        <v>574</v>
      </c>
      <c r="B35" s="1269"/>
      <c r="C35" s="1270"/>
      <c r="D35" s="187" t="s">
        <v>575</v>
      </c>
      <c r="E35" s="38">
        <v>50</v>
      </c>
      <c r="F35" s="38">
        <v>56</v>
      </c>
    </row>
    <row r="36" spans="1:8" ht="31.2" x14ac:dyDescent="0.25">
      <c r="A36" s="1268" t="s">
        <v>309</v>
      </c>
      <c r="B36" s="1269"/>
      <c r="C36" s="1270"/>
      <c r="D36" s="187" t="s">
        <v>310</v>
      </c>
      <c r="E36" s="528">
        <v>35</v>
      </c>
      <c r="F36" s="38">
        <v>35</v>
      </c>
    </row>
    <row r="37" spans="1:8" ht="12" customHeight="1" x14ac:dyDescent="0.25">
      <c r="A37" s="4" t="s">
        <v>16</v>
      </c>
      <c r="E37" s="14"/>
      <c r="F37" s="14"/>
    </row>
    <row r="38" spans="1:8" ht="87" customHeight="1" x14ac:dyDescent="0.25">
      <c r="A38" s="760" t="s">
        <v>17</v>
      </c>
      <c r="B38" s="751" t="s">
        <v>1113</v>
      </c>
      <c r="C38" s="752"/>
      <c r="D38" s="752"/>
      <c r="E38" s="752"/>
      <c r="F38" s="753"/>
      <c r="G38" s="14"/>
      <c r="H38" s="14"/>
    </row>
    <row r="39" spans="1:8" ht="61.2" customHeight="1" x14ac:dyDescent="0.25">
      <c r="A39" s="761"/>
      <c r="B39" s="1271" t="s">
        <v>1115</v>
      </c>
      <c r="C39" s="1272"/>
      <c r="D39" s="1272"/>
      <c r="E39" s="1272"/>
      <c r="F39" s="1273"/>
    </row>
    <row r="40" spans="1:8" ht="60" customHeight="1" x14ac:dyDescent="0.25">
      <c r="A40" s="1274"/>
      <c r="B40" s="1271" t="s">
        <v>1114</v>
      </c>
      <c r="C40" s="1272"/>
      <c r="D40" s="1272"/>
      <c r="E40" s="1272"/>
      <c r="F40" s="1273"/>
    </row>
    <row r="41" spans="1:8" ht="116.25" customHeight="1" x14ac:dyDescent="0.25">
      <c r="A41" s="86" t="s">
        <v>29</v>
      </c>
      <c r="B41" s="723" t="s">
        <v>834</v>
      </c>
      <c r="C41" s="724"/>
      <c r="D41" s="724"/>
      <c r="E41" s="724"/>
      <c r="F41" s="725"/>
    </row>
  </sheetData>
  <mergeCells count="16">
    <mergeCell ref="C14:D14"/>
    <mergeCell ref="C8:F8"/>
    <mergeCell ref="C9:F9"/>
    <mergeCell ref="C11:D11"/>
    <mergeCell ref="C12:D12"/>
    <mergeCell ref="C13:D13"/>
    <mergeCell ref="C16:F16"/>
    <mergeCell ref="C17:F17"/>
    <mergeCell ref="A34:C34"/>
    <mergeCell ref="A36:C36"/>
    <mergeCell ref="B41:F41"/>
    <mergeCell ref="A35:C35"/>
    <mergeCell ref="B38:F38"/>
    <mergeCell ref="B39:F39"/>
    <mergeCell ref="B40:F40"/>
    <mergeCell ref="A38:A40"/>
  </mergeCells>
  <pageMargins left="0.7" right="0.7" top="0.75" bottom="0.75" header="0.3" footer="0.3"/>
  <pageSetup paperSize="9" scale="89" fitToHeight="0"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92D050"/>
    <pageSetUpPr fitToPage="1"/>
  </sheetPr>
  <dimension ref="A1:H43"/>
  <sheetViews>
    <sheetView showGridLines="0" workbookViewId="0">
      <selection activeCell="F38" sqref="F38"/>
    </sheetView>
  </sheetViews>
  <sheetFormatPr defaultRowHeight="13.2" x14ac:dyDescent="0.25"/>
  <cols>
    <col min="1" max="1" width="23.33203125" customWidth="1"/>
    <col min="2" max="2" width="5.5546875" customWidth="1"/>
    <col min="3" max="3" width="9.5546875" customWidth="1"/>
    <col min="4" max="4" width="20"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11</v>
      </c>
      <c r="D4" s="42" t="s">
        <v>298</v>
      </c>
      <c r="E4" s="43"/>
      <c r="F4" s="44"/>
    </row>
    <row r="5" spans="1:8" ht="13.8" thickBot="1" x14ac:dyDescent="0.3">
      <c r="A5" s="11" t="s">
        <v>27</v>
      </c>
      <c r="C5" s="36" t="s">
        <v>585</v>
      </c>
      <c r="D5" s="30" t="s">
        <v>586</v>
      </c>
      <c r="E5" s="31"/>
      <c r="F5" s="32"/>
    </row>
    <row r="6" spans="1:8" ht="13.8" thickBot="1" x14ac:dyDescent="0.3">
      <c r="A6" s="3"/>
    </row>
    <row r="7" spans="1:8" ht="13.8" thickBot="1" x14ac:dyDescent="0.3">
      <c r="A7" s="10" t="s">
        <v>21</v>
      </c>
      <c r="C7" s="6" t="s">
        <v>205</v>
      </c>
      <c r="D7" s="5"/>
      <c r="E7" s="5"/>
      <c r="F7" s="45"/>
    </row>
    <row r="8" spans="1:8" ht="13.8" thickBot="1" x14ac:dyDescent="0.3">
      <c r="A8" s="11" t="s">
        <v>42</v>
      </c>
      <c r="C8" s="716" t="s">
        <v>48</v>
      </c>
      <c r="D8" s="717"/>
      <c r="E8" s="717"/>
      <c r="F8" s="718"/>
    </row>
    <row r="9" spans="1:8" ht="13.8" thickBot="1" x14ac:dyDescent="0.3">
      <c r="A9" s="11" t="s">
        <v>26</v>
      </c>
      <c r="C9" s="716" t="s">
        <v>206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0.45600000000000002</v>
      </c>
      <c r="D12" s="722"/>
    </row>
    <row r="13" spans="1:8" ht="13.8" thickBot="1" x14ac:dyDescent="0.3">
      <c r="A13" s="10" t="s">
        <v>20</v>
      </c>
      <c r="C13" s="721">
        <v>0.45600000000000002</v>
      </c>
      <c r="D13" s="722"/>
    </row>
    <row r="14" spans="1:8" ht="13.8" thickBot="1" x14ac:dyDescent="0.3">
      <c r="A14" s="11" t="s">
        <v>1</v>
      </c>
      <c r="C14" s="721">
        <v>0.42599999999999999</v>
      </c>
      <c r="D14" s="722"/>
    </row>
    <row r="15" spans="1:8" ht="3" customHeight="1" thickBot="1" x14ac:dyDescent="0.3">
      <c r="A15" s="7"/>
    </row>
    <row r="16" spans="1:8" ht="13.8" thickBot="1" x14ac:dyDescent="0.3">
      <c r="A16" s="10" t="s">
        <v>18</v>
      </c>
      <c r="C16" s="716" t="s">
        <v>1167</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21"/>
      <c r="B22" s="121">
        <v>610</v>
      </c>
      <c r="C22" s="121"/>
      <c r="D22" s="122" t="s">
        <v>54</v>
      </c>
      <c r="E22" s="472">
        <v>338</v>
      </c>
      <c r="F22" s="472">
        <v>315.67</v>
      </c>
    </row>
    <row r="23" spans="1:8" x14ac:dyDescent="0.25">
      <c r="A23" s="121"/>
      <c r="B23" s="54">
        <v>620</v>
      </c>
      <c r="C23" s="26"/>
      <c r="D23" s="16" t="s">
        <v>57</v>
      </c>
      <c r="E23" s="47">
        <v>118</v>
      </c>
      <c r="F23" s="47">
        <v>110.33</v>
      </c>
    </row>
    <row r="24" spans="1:8" ht="13.8" thickBot="1" x14ac:dyDescent="0.3">
      <c r="A24" s="16"/>
      <c r="B24" s="54">
        <v>630</v>
      </c>
      <c r="C24" s="26"/>
      <c r="D24" s="16" t="s">
        <v>55</v>
      </c>
      <c r="E24" s="47">
        <v>0</v>
      </c>
      <c r="F24" s="47">
        <v>0</v>
      </c>
    </row>
    <row r="25" spans="1:8" ht="16.5" customHeight="1" thickBot="1" x14ac:dyDescent="0.3">
      <c r="A25" s="17" t="s">
        <v>11</v>
      </c>
      <c r="B25" s="18"/>
      <c r="C25" s="18"/>
      <c r="D25" s="18"/>
      <c r="E25" s="53">
        <f>SUM(E22:E24)</f>
        <v>456</v>
      </c>
      <c r="F25" s="53">
        <f>SUM(F22:F24)</f>
        <v>426</v>
      </c>
    </row>
    <row r="26" spans="1:8" ht="13.8" thickBot="1" x14ac:dyDescent="0.3">
      <c r="A26" s="228"/>
      <c r="B26" s="253"/>
      <c r="C26" s="215"/>
      <c r="D26" s="440"/>
      <c r="E26" s="441"/>
      <c r="F26" s="441"/>
    </row>
    <row r="27" spans="1:8" ht="13.8" thickBot="1" x14ac:dyDescent="0.3">
      <c r="A27" s="17" t="s">
        <v>12</v>
      </c>
      <c r="B27" s="229"/>
      <c r="C27" s="18"/>
      <c r="D27" s="18"/>
      <c r="E27" s="52">
        <f>SUM(E26:E26)</f>
        <v>0</v>
      </c>
      <c r="F27" s="52">
        <f>SUM(F26:F26)</f>
        <v>0</v>
      </c>
    </row>
    <row r="28" spans="1:8" ht="13.8" thickBot="1" x14ac:dyDescent="0.3">
      <c r="A28" s="20" t="s">
        <v>13</v>
      </c>
      <c r="B28" s="18"/>
      <c r="C28" s="18"/>
      <c r="D28" s="18"/>
      <c r="E28" s="50">
        <f>E27+E25</f>
        <v>456</v>
      </c>
      <c r="F28" s="50">
        <f>F27+F25</f>
        <v>426</v>
      </c>
    </row>
    <row r="29" spans="1:8" ht="7.5" customHeight="1" x14ac:dyDescent="0.25"/>
    <row r="30" spans="1:8" hidden="1" x14ac:dyDescent="0.25"/>
    <row r="31" spans="1:8" ht="15.6" x14ac:dyDescent="0.3">
      <c r="A31" s="8" t="s">
        <v>14</v>
      </c>
      <c r="B31" s="9"/>
      <c r="C31" s="9"/>
      <c r="D31" s="9"/>
      <c r="E31" s="9"/>
      <c r="F31" s="9"/>
      <c r="G31" s="40"/>
      <c r="H31" s="40"/>
    </row>
    <row r="32" spans="1:8" ht="6" customHeight="1" x14ac:dyDescent="0.25">
      <c r="A32" s="1"/>
    </row>
    <row r="33" spans="1:8" ht="20.399999999999999" x14ac:dyDescent="0.25">
      <c r="A33" s="155" t="s">
        <v>22</v>
      </c>
      <c r="B33" s="733" t="s">
        <v>15</v>
      </c>
      <c r="C33" s="734"/>
      <c r="D33" s="735"/>
      <c r="E33" s="156" t="s">
        <v>936</v>
      </c>
      <c r="F33" s="156" t="s">
        <v>1001</v>
      </c>
    </row>
    <row r="34" spans="1:8" ht="26.25" customHeight="1" x14ac:dyDescent="0.25">
      <c r="A34" s="843" t="s">
        <v>577</v>
      </c>
      <c r="B34" s="740" t="s">
        <v>294</v>
      </c>
      <c r="C34" s="741"/>
      <c r="D34" s="742"/>
      <c r="E34" s="55">
        <v>120</v>
      </c>
      <c r="F34" s="55">
        <v>48</v>
      </c>
    </row>
    <row r="35" spans="1:8" ht="36" customHeight="1" x14ac:dyDescent="0.25">
      <c r="A35" s="845"/>
      <c r="B35" s="740" t="s">
        <v>296</v>
      </c>
      <c r="C35" s="741"/>
      <c r="D35" s="742"/>
      <c r="E35" s="55">
        <v>12</v>
      </c>
      <c r="F35" s="55">
        <v>6</v>
      </c>
    </row>
    <row r="36" spans="1:8" ht="30" customHeight="1" x14ac:dyDescent="0.25">
      <c r="A36" s="843" t="s">
        <v>578</v>
      </c>
      <c r="B36" s="740" t="s">
        <v>294</v>
      </c>
      <c r="C36" s="741"/>
      <c r="D36" s="742"/>
      <c r="E36" s="55">
        <v>6</v>
      </c>
      <c r="F36" s="55">
        <v>4</v>
      </c>
    </row>
    <row r="37" spans="1:8" ht="51" customHeight="1" x14ac:dyDescent="0.25">
      <c r="A37" s="845"/>
      <c r="B37" s="740" t="s">
        <v>579</v>
      </c>
      <c r="C37" s="741"/>
      <c r="D37" s="742"/>
      <c r="E37" s="55">
        <v>14</v>
      </c>
      <c r="F37" s="55">
        <v>8</v>
      </c>
    </row>
    <row r="38" spans="1:8" ht="31.5" customHeight="1" x14ac:dyDescent="0.25">
      <c r="A38" s="732" t="s">
        <v>581</v>
      </c>
      <c r="B38" s="778" t="s">
        <v>582</v>
      </c>
      <c r="C38" s="778"/>
      <c r="D38" s="778"/>
      <c r="E38" s="38">
        <v>150</v>
      </c>
      <c r="F38" s="38">
        <v>45</v>
      </c>
    </row>
    <row r="39" spans="1:8" ht="41.25" customHeight="1" x14ac:dyDescent="0.25">
      <c r="A39" s="732"/>
      <c r="B39" s="778" t="s">
        <v>580</v>
      </c>
      <c r="C39" s="778"/>
      <c r="D39" s="778"/>
      <c r="E39" s="38">
        <v>30</v>
      </c>
      <c r="F39" s="38">
        <v>30</v>
      </c>
    </row>
    <row r="40" spans="1:8" ht="41.25" customHeight="1" x14ac:dyDescent="0.25">
      <c r="A40" s="530" t="s">
        <v>252</v>
      </c>
      <c r="B40" s="519"/>
      <c r="C40" s="519"/>
      <c r="D40" s="519"/>
      <c r="E40" s="198"/>
      <c r="F40" s="198"/>
    </row>
    <row r="41" spans="1:8" ht="82.8" customHeight="1" x14ac:dyDescent="0.25">
      <c r="A41" s="233" t="s">
        <v>17</v>
      </c>
      <c r="B41" s="1082" t="s">
        <v>1168</v>
      </c>
      <c r="C41" s="1082"/>
      <c r="D41" s="1082"/>
      <c r="E41" s="1082"/>
      <c r="F41" s="1082"/>
      <c r="G41" s="14"/>
      <c r="H41" s="14"/>
    </row>
    <row r="43" spans="1:8" ht="29.25" customHeight="1" x14ac:dyDescent="0.25">
      <c r="A43" s="86" t="s">
        <v>29</v>
      </c>
      <c r="B43" s="723"/>
      <c r="C43" s="724"/>
      <c r="D43" s="724"/>
      <c r="E43" s="724"/>
      <c r="F43" s="725"/>
    </row>
  </sheetData>
  <mergeCells count="20">
    <mergeCell ref="B41:F41"/>
    <mergeCell ref="B43:F43"/>
    <mergeCell ref="B33:D33"/>
    <mergeCell ref="A36:A37"/>
    <mergeCell ref="B36:D36"/>
    <mergeCell ref="B37:D37"/>
    <mergeCell ref="B38:D38"/>
    <mergeCell ref="B39:D39"/>
    <mergeCell ref="B34:D34"/>
    <mergeCell ref="B35:D35"/>
    <mergeCell ref="C16:F16"/>
    <mergeCell ref="C17:F17"/>
    <mergeCell ref="A38:A39"/>
    <mergeCell ref="C8:F8"/>
    <mergeCell ref="C9:F9"/>
    <mergeCell ref="C11:D11"/>
    <mergeCell ref="C12:D12"/>
    <mergeCell ref="C13:D13"/>
    <mergeCell ref="C14:D14"/>
    <mergeCell ref="A34:A35"/>
  </mergeCells>
  <pageMargins left="0.7" right="0.7" top="0.75" bottom="0.75" header="0.3" footer="0.3"/>
  <pageSetup paperSize="9" scale="89" fitToHeight="0"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92D050"/>
    <pageSetUpPr fitToPage="1"/>
  </sheetPr>
  <dimension ref="A1:H39"/>
  <sheetViews>
    <sheetView showGridLines="0" topLeftCell="A16" workbookViewId="0">
      <selection activeCell="B38" sqref="B38"/>
    </sheetView>
  </sheetViews>
  <sheetFormatPr defaultRowHeight="13.2" x14ac:dyDescent="0.25"/>
  <cols>
    <col min="1" max="1" width="23.33203125" customWidth="1"/>
    <col min="2" max="2" width="5.5546875" customWidth="1"/>
    <col min="3" max="3" width="9.5546875" customWidth="1"/>
    <col min="4" max="4" width="20"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11</v>
      </c>
      <c r="D4" s="42" t="s">
        <v>298</v>
      </c>
      <c r="E4" s="43"/>
      <c r="F4" s="44"/>
    </row>
    <row r="5" spans="1:8" ht="13.8" thickBot="1" x14ac:dyDescent="0.3">
      <c r="A5" s="11" t="s">
        <v>27</v>
      </c>
      <c r="C5" s="36" t="s">
        <v>297</v>
      </c>
      <c r="D5" s="30" t="s">
        <v>576</v>
      </c>
      <c r="E5" s="31"/>
      <c r="F5" s="32"/>
    </row>
    <row r="6" spans="1:8" ht="13.8" thickBot="1" x14ac:dyDescent="0.3">
      <c r="A6" s="3"/>
    </row>
    <row r="7" spans="1:8" ht="13.8" thickBot="1" x14ac:dyDescent="0.3">
      <c r="A7" s="10" t="s">
        <v>21</v>
      </c>
      <c r="C7" s="6" t="s">
        <v>205</v>
      </c>
      <c r="D7" s="5"/>
      <c r="E7" s="5"/>
      <c r="F7" s="45"/>
    </row>
    <row r="8" spans="1:8" ht="13.8" thickBot="1" x14ac:dyDescent="0.3">
      <c r="A8" s="11" t="s">
        <v>42</v>
      </c>
      <c r="C8" s="716" t="s">
        <v>48</v>
      </c>
      <c r="D8" s="717"/>
      <c r="E8" s="717"/>
      <c r="F8" s="718"/>
    </row>
    <row r="9" spans="1:8" ht="13.8" thickBot="1" x14ac:dyDescent="0.3">
      <c r="A9" s="11" t="s">
        <v>26</v>
      </c>
      <c r="C9" s="716" t="s">
        <v>206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0</v>
      </c>
      <c r="D12" s="722"/>
    </row>
    <row r="13" spans="1:8" ht="13.8" thickBot="1" x14ac:dyDescent="0.3">
      <c r="A13" s="10" t="s">
        <v>20</v>
      </c>
      <c r="C13" s="721">
        <v>0</v>
      </c>
      <c r="D13" s="722"/>
    </row>
    <row r="14" spans="1:8" ht="13.8" thickBot="1" x14ac:dyDescent="0.3">
      <c r="A14" s="11" t="s">
        <v>1</v>
      </c>
      <c r="C14" s="721">
        <v>0</v>
      </c>
      <c r="D14" s="722"/>
    </row>
    <row r="15" spans="1:8" ht="3" customHeight="1" thickBot="1" x14ac:dyDescent="0.3">
      <c r="A15" s="7"/>
      <c r="C15">
        <v>0</v>
      </c>
    </row>
    <row r="16" spans="1:8" ht="13.8" thickBot="1" x14ac:dyDescent="0.3">
      <c r="A16" s="10" t="s">
        <v>18</v>
      </c>
      <c r="C16" s="716" t="s">
        <v>1107</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21"/>
      <c r="B22" s="308">
        <v>610</v>
      </c>
      <c r="C22" s="121"/>
      <c r="D22" s="122" t="s">
        <v>54</v>
      </c>
      <c r="E22" s="47">
        <v>0</v>
      </c>
      <c r="F22" s="47">
        <v>0</v>
      </c>
    </row>
    <row r="23" spans="1:8" x14ac:dyDescent="0.25">
      <c r="A23" s="121"/>
      <c r="B23" s="308">
        <v>620</v>
      </c>
      <c r="C23" s="121"/>
      <c r="D23" s="575" t="s">
        <v>57</v>
      </c>
      <c r="E23" s="47">
        <v>0</v>
      </c>
      <c r="F23" s="47">
        <v>0</v>
      </c>
    </row>
    <row r="24" spans="1:8" ht="13.8" thickBot="1" x14ac:dyDescent="0.3">
      <c r="A24" s="16"/>
      <c r="B24" s="660">
        <v>630</v>
      </c>
      <c r="C24" s="26"/>
      <c r="D24" s="16" t="s">
        <v>299</v>
      </c>
      <c r="E24" s="47">
        <v>0</v>
      </c>
      <c r="F24" s="47">
        <v>0</v>
      </c>
    </row>
    <row r="25" spans="1:8" ht="16.5" customHeight="1" thickBot="1" x14ac:dyDescent="0.3">
      <c r="A25" s="17" t="s">
        <v>11</v>
      </c>
      <c r="B25" s="18"/>
      <c r="C25" s="18"/>
      <c r="D25" s="18"/>
      <c r="E25" s="53">
        <f>SUM(E24:E24)</f>
        <v>0</v>
      </c>
      <c r="F25" s="53">
        <f>SUM(F22:F24)</f>
        <v>0</v>
      </c>
    </row>
    <row r="26" spans="1:8" ht="16.5" customHeight="1" x14ac:dyDescent="0.25">
      <c r="A26" s="498"/>
      <c r="B26" s="450"/>
      <c r="C26" s="450"/>
      <c r="D26" s="450"/>
      <c r="E26" s="47"/>
      <c r="F26" s="47"/>
    </row>
    <row r="27" spans="1:8" ht="13.8" thickBot="1" x14ac:dyDescent="0.3">
      <c r="A27" s="228"/>
      <c r="B27" s="253"/>
      <c r="C27" s="215"/>
      <c r="D27" s="440"/>
      <c r="E27" s="441"/>
      <c r="F27" s="441"/>
    </row>
    <row r="28" spans="1:8" ht="13.8" thickBot="1" x14ac:dyDescent="0.3">
      <c r="A28" s="17" t="s">
        <v>12</v>
      </c>
      <c r="B28" s="229"/>
      <c r="C28" s="18"/>
      <c r="D28" s="18"/>
      <c r="E28" s="52">
        <f>SUM(E26:E27)</f>
        <v>0</v>
      </c>
      <c r="F28" s="52">
        <f>SUM(F26:F27)</f>
        <v>0</v>
      </c>
    </row>
    <row r="29" spans="1:8" ht="13.8" thickBot="1" x14ac:dyDescent="0.3">
      <c r="A29" s="20" t="s">
        <v>13</v>
      </c>
      <c r="B29" s="18"/>
      <c r="C29" s="18"/>
      <c r="D29" s="18"/>
      <c r="E29" s="50">
        <f>E28+E25</f>
        <v>0</v>
      </c>
      <c r="F29" s="50">
        <f>F28+F25</f>
        <v>0</v>
      </c>
    </row>
    <row r="30" spans="1:8" ht="7.5" customHeight="1" x14ac:dyDescent="0.25"/>
    <row r="31" spans="1:8" hidden="1" x14ac:dyDescent="0.25"/>
    <row r="32" spans="1:8" ht="15.6" x14ac:dyDescent="0.3">
      <c r="A32" s="8" t="s">
        <v>14</v>
      </c>
      <c r="B32" s="9"/>
      <c r="C32" s="9"/>
      <c r="D32" s="9"/>
      <c r="E32" s="9"/>
      <c r="F32" s="9"/>
      <c r="G32" s="40"/>
      <c r="H32" s="40"/>
    </row>
    <row r="33" spans="1:8" ht="6" customHeight="1" x14ac:dyDescent="0.25">
      <c r="A33" s="1"/>
    </row>
    <row r="34" spans="1:8" ht="20.399999999999999" x14ac:dyDescent="0.25">
      <c r="A34" s="750" t="s">
        <v>22</v>
      </c>
      <c r="B34" s="750"/>
      <c r="C34" s="750"/>
      <c r="D34" s="155" t="s">
        <v>15</v>
      </c>
      <c r="E34" s="156" t="s">
        <v>936</v>
      </c>
      <c r="F34" s="156" t="s">
        <v>1001</v>
      </c>
    </row>
    <row r="35" spans="1:8" ht="41.4" x14ac:dyDescent="0.25">
      <c r="A35" s="765" t="s">
        <v>300</v>
      </c>
      <c r="B35" s="956"/>
      <c r="C35" s="766"/>
      <c r="D35" s="187" t="s">
        <v>301</v>
      </c>
      <c r="E35" s="304">
        <v>0.5</v>
      </c>
      <c r="F35" s="304">
        <v>0</v>
      </c>
    </row>
    <row r="36" spans="1:8" ht="12" customHeight="1" x14ac:dyDescent="0.25">
      <c r="A36" s="4" t="s">
        <v>16</v>
      </c>
      <c r="E36" s="14"/>
      <c r="F36" s="14"/>
    </row>
    <row r="37" spans="1:8" ht="90.75" customHeight="1" x14ac:dyDescent="0.25">
      <c r="A37" s="637" t="s">
        <v>17</v>
      </c>
      <c r="B37" s="1275" t="s">
        <v>1116</v>
      </c>
      <c r="C37" s="1275"/>
      <c r="D37" s="1275"/>
      <c r="E37" s="1275"/>
      <c r="F37" s="1275"/>
      <c r="G37" s="14"/>
      <c r="H37" s="14"/>
    </row>
    <row r="39" spans="1:8" ht="29.25" customHeight="1" x14ac:dyDescent="0.25">
      <c r="A39" s="86" t="s">
        <v>29</v>
      </c>
      <c r="B39" s="723"/>
      <c r="C39" s="724"/>
      <c r="D39" s="724"/>
      <c r="E39" s="724"/>
      <c r="F39" s="725"/>
    </row>
  </sheetData>
  <mergeCells count="12">
    <mergeCell ref="C14:D14"/>
    <mergeCell ref="C8:F8"/>
    <mergeCell ref="C9:F9"/>
    <mergeCell ref="C11:D11"/>
    <mergeCell ref="C12:D12"/>
    <mergeCell ref="C13:D13"/>
    <mergeCell ref="B39:F39"/>
    <mergeCell ref="C16:F16"/>
    <mergeCell ref="C17:F17"/>
    <mergeCell ref="A34:C34"/>
    <mergeCell ref="A35:C35"/>
    <mergeCell ref="B37:F37"/>
  </mergeCells>
  <pageMargins left="0.7" right="0.7" top="0.75" bottom="0.75" header="0.3" footer="0.3"/>
  <pageSetup paperSize="9" scale="8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F52"/>
  <sheetViews>
    <sheetView topLeftCell="A37" workbookViewId="0">
      <selection activeCell="B51" sqref="B51"/>
    </sheetView>
  </sheetViews>
  <sheetFormatPr defaultColWidth="9.109375" defaultRowHeight="13.2" x14ac:dyDescent="0.25"/>
  <cols>
    <col min="1" max="1" width="32.109375" style="58" customWidth="1"/>
    <col min="2" max="2" width="8.109375" style="58" customWidth="1"/>
    <col min="3" max="3" width="11.88671875" style="58" customWidth="1"/>
    <col min="4" max="4" width="22.109375" style="58" customWidth="1"/>
    <col min="5" max="5" width="15.88671875" style="58" customWidth="1"/>
    <col min="6" max="6" width="24.109375" style="58" customWidth="1"/>
    <col min="7" max="16384" width="9.109375" style="58"/>
  </cols>
  <sheetData>
    <row r="1" spans="1:6" ht="15.6" x14ac:dyDescent="0.3">
      <c r="A1" s="56" t="s">
        <v>4</v>
      </c>
      <c r="B1" s="56"/>
      <c r="C1" s="57"/>
      <c r="D1" s="57"/>
      <c r="E1" s="57"/>
      <c r="F1" s="57"/>
    </row>
    <row r="2" spans="1:6" ht="4.5" customHeight="1" thickBot="1" x14ac:dyDescent="0.35">
      <c r="A2" s="59"/>
      <c r="B2" s="59"/>
    </row>
    <row r="3" spans="1:6" ht="13.8" thickBot="1" x14ac:dyDescent="0.3">
      <c r="C3" s="60" t="s">
        <v>24</v>
      </c>
      <c r="D3" s="834" t="s">
        <v>3</v>
      </c>
      <c r="E3" s="834"/>
      <c r="F3" s="834"/>
    </row>
    <row r="4" spans="1:6" ht="13.8" thickBot="1" x14ac:dyDescent="0.3">
      <c r="A4" s="61" t="s">
        <v>0</v>
      </c>
      <c r="C4" s="62">
        <v>1</v>
      </c>
      <c r="D4" s="835" t="s">
        <v>50</v>
      </c>
      <c r="E4" s="835"/>
      <c r="F4" s="835"/>
    </row>
    <row r="5" spans="1:6" ht="13.8" thickBot="1" x14ac:dyDescent="0.3">
      <c r="A5" s="10" t="s">
        <v>617</v>
      </c>
      <c r="C5" s="64" t="s">
        <v>157</v>
      </c>
      <c r="D5" s="836" t="s">
        <v>497</v>
      </c>
      <c r="E5" s="836"/>
      <c r="F5" s="836"/>
    </row>
    <row r="6" spans="1:6" ht="13.8" thickBot="1" x14ac:dyDescent="0.3">
      <c r="A6" s="68"/>
    </row>
    <row r="7" spans="1:6" ht="13.8" thickBot="1" x14ac:dyDescent="0.3">
      <c r="A7" s="61" t="s">
        <v>21</v>
      </c>
      <c r="C7" s="223" t="s">
        <v>185</v>
      </c>
      <c r="D7" s="224"/>
      <c r="E7" s="224"/>
      <c r="F7" s="225"/>
    </row>
    <row r="8" spans="1:6" ht="13.8" thickBot="1" x14ac:dyDescent="0.3">
      <c r="A8" s="63" t="s">
        <v>42</v>
      </c>
      <c r="C8" s="837" t="s">
        <v>48</v>
      </c>
      <c r="D8" s="838"/>
      <c r="E8" s="838"/>
      <c r="F8" s="839"/>
    </row>
    <row r="9" spans="1:6" ht="13.8" thickBot="1" x14ac:dyDescent="0.3">
      <c r="A9" s="63" t="s">
        <v>26</v>
      </c>
      <c r="C9" s="716" t="s">
        <v>186</v>
      </c>
      <c r="D9" s="717"/>
      <c r="E9" s="717"/>
      <c r="F9" s="718"/>
    </row>
    <row r="10" spans="1:6" ht="6.75" customHeight="1" thickBot="1" x14ac:dyDescent="0.3">
      <c r="A10" s="68"/>
    </row>
    <row r="11" spans="1:6" ht="13.8" thickBot="1" x14ac:dyDescent="0.3">
      <c r="A11" s="68"/>
      <c r="C11" s="834" t="s">
        <v>28</v>
      </c>
      <c r="D11" s="834"/>
    </row>
    <row r="12" spans="1:6" ht="13.8" thickBot="1" x14ac:dyDescent="0.3">
      <c r="A12" s="71" t="s">
        <v>2</v>
      </c>
      <c r="C12" s="828">
        <v>0.1</v>
      </c>
      <c r="D12" s="828"/>
    </row>
    <row r="13" spans="1:6" ht="13.8" thickBot="1" x14ac:dyDescent="0.3">
      <c r="A13" s="61" t="s">
        <v>20</v>
      </c>
      <c r="C13" s="828">
        <v>0.1</v>
      </c>
      <c r="D13" s="828"/>
    </row>
    <row r="14" spans="1:6" ht="13.8" thickBot="1" x14ac:dyDescent="0.3">
      <c r="A14" s="63" t="s">
        <v>1</v>
      </c>
      <c r="C14" s="828">
        <v>2.1999999999999999E-2</v>
      </c>
      <c r="D14" s="828"/>
    </row>
    <row r="15" spans="1:6" ht="13.8" thickBot="1" x14ac:dyDescent="0.3">
      <c r="A15" s="72"/>
    </row>
    <row r="16" spans="1:6" ht="13.8" thickBot="1" x14ac:dyDescent="0.3">
      <c r="A16" s="61" t="s">
        <v>18</v>
      </c>
      <c r="C16" s="716" t="s">
        <v>985</v>
      </c>
      <c r="D16" s="717"/>
      <c r="E16" s="717"/>
      <c r="F16" s="718"/>
    </row>
    <row r="17" spans="1:6" ht="13.8" thickBot="1" x14ac:dyDescent="0.3">
      <c r="A17" s="63" t="s">
        <v>19</v>
      </c>
      <c r="C17" s="829" t="s">
        <v>940</v>
      </c>
      <c r="D17" s="830"/>
      <c r="E17" s="830"/>
      <c r="F17" s="831"/>
    </row>
    <row r="19" spans="1:6" ht="15.6" x14ac:dyDescent="0.3">
      <c r="A19" s="56" t="s">
        <v>5</v>
      </c>
      <c r="B19" s="56"/>
      <c r="C19" s="57"/>
      <c r="D19" s="57"/>
      <c r="E19" s="57"/>
      <c r="F19" s="57"/>
    </row>
    <row r="20" spans="1:6" ht="15.6" x14ac:dyDescent="0.3">
      <c r="A20" s="59"/>
    </row>
    <row r="21" spans="1:6" x14ac:dyDescent="0.25">
      <c r="A21" s="73" t="s">
        <v>23</v>
      </c>
      <c r="B21" s="74" t="s">
        <v>6</v>
      </c>
      <c r="C21" s="74" t="s">
        <v>7</v>
      </c>
      <c r="D21" s="74" t="s">
        <v>8</v>
      </c>
      <c r="E21" s="74" t="s">
        <v>9</v>
      </c>
      <c r="F21" s="74" t="s">
        <v>10</v>
      </c>
    </row>
    <row r="22" spans="1:6" ht="13.8" thickBot="1" x14ac:dyDescent="0.3">
      <c r="A22" s="75"/>
      <c r="B22" s="75">
        <v>630</v>
      </c>
      <c r="C22" s="75"/>
      <c r="D22" s="75" t="s">
        <v>55</v>
      </c>
      <c r="E22" s="115">
        <v>100</v>
      </c>
      <c r="F22" s="115">
        <v>334.7</v>
      </c>
    </row>
    <row r="23" spans="1:6" ht="13.8" thickBot="1" x14ac:dyDescent="0.3">
      <c r="A23" s="76" t="s">
        <v>11</v>
      </c>
      <c r="B23" s="77"/>
      <c r="C23" s="77"/>
      <c r="D23" s="77"/>
      <c r="E23" s="116">
        <f>E22</f>
        <v>100</v>
      </c>
      <c r="F23" s="116">
        <f>F22</f>
        <v>334.7</v>
      </c>
    </row>
    <row r="24" spans="1:6" ht="13.8" thickBot="1" x14ac:dyDescent="0.3">
      <c r="A24" s="76" t="s">
        <v>12</v>
      </c>
      <c r="B24" s="77">
        <v>0</v>
      </c>
      <c r="C24" s="77"/>
      <c r="D24" s="77"/>
      <c r="E24" s="117">
        <v>0</v>
      </c>
      <c r="F24" s="118">
        <v>0</v>
      </c>
    </row>
    <row r="25" spans="1:6" ht="13.8" thickBot="1" x14ac:dyDescent="0.3">
      <c r="A25" s="79" t="s">
        <v>13</v>
      </c>
      <c r="B25" s="77" t="s">
        <v>67</v>
      </c>
      <c r="C25" s="77" t="s">
        <v>67</v>
      </c>
      <c r="D25" s="77" t="s">
        <v>67</v>
      </c>
      <c r="E25" s="119">
        <f>SUM(E23:E24)</f>
        <v>100</v>
      </c>
      <c r="F25" s="119">
        <f>SUM(F23:F24)</f>
        <v>334.7</v>
      </c>
    </row>
    <row r="27" spans="1:6" ht="2.25" customHeight="1" x14ac:dyDescent="0.25"/>
    <row r="28" spans="1:6" ht="15.6" x14ac:dyDescent="0.3">
      <c r="A28" s="56" t="s">
        <v>14</v>
      </c>
      <c r="B28" s="57"/>
      <c r="C28" s="57"/>
      <c r="D28" s="57"/>
      <c r="E28" s="57"/>
      <c r="F28" s="57"/>
    </row>
    <row r="29" spans="1:6" ht="20.399999999999999" x14ac:dyDescent="0.25">
      <c r="A29" s="200" t="s">
        <v>22</v>
      </c>
      <c r="B29" s="832" t="s">
        <v>15</v>
      </c>
      <c r="C29" s="847"/>
      <c r="D29" s="833"/>
      <c r="E29" s="156" t="s">
        <v>936</v>
      </c>
      <c r="F29" s="23" t="s">
        <v>937</v>
      </c>
    </row>
    <row r="30" spans="1:6" ht="12.75" customHeight="1" x14ac:dyDescent="0.25">
      <c r="A30" s="843" t="s">
        <v>498</v>
      </c>
      <c r="B30" s="778" t="s">
        <v>499</v>
      </c>
      <c r="C30" s="778"/>
      <c r="D30" s="778"/>
      <c r="E30" s="38">
        <v>3675</v>
      </c>
      <c r="F30" s="690" t="s">
        <v>972</v>
      </c>
    </row>
    <row r="31" spans="1:6" ht="12.75" customHeight="1" x14ac:dyDescent="0.25">
      <c r="A31" s="844"/>
      <c r="B31" s="778" t="s">
        <v>500</v>
      </c>
      <c r="C31" s="778"/>
      <c r="D31" s="778"/>
      <c r="E31" s="38">
        <v>125</v>
      </c>
      <c r="F31" s="690" t="s">
        <v>973</v>
      </c>
    </row>
    <row r="32" spans="1:6" x14ac:dyDescent="0.25">
      <c r="A32" s="844"/>
      <c r="B32" s="740" t="s">
        <v>200</v>
      </c>
      <c r="C32" s="741"/>
      <c r="D32" s="742"/>
      <c r="E32" s="38">
        <v>3585</v>
      </c>
      <c r="F32" s="690" t="s">
        <v>974</v>
      </c>
    </row>
    <row r="33" spans="1:6" ht="22.5" customHeight="1" x14ac:dyDescent="0.25">
      <c r="A33" s="844"/>
      <c r="B33" s="740" t="s">
        <v>201</v>
      </c>
      <c r="C33" s="741"/>
      <c r="D33" s="742"/>
      <c r="E33" s="38">
        <v>1825</v>
      </c>
      <c r="F33" s="690" t="s">
        <v>975</v>
      </c>
    </row>
    <row r="34" spans="1:6" x14ac:dyDescent="0.25">
      <c r="A34" s="844"/>
      <c r="B34" s="740" t="s">
        <v>196</v>
      </c>
      <c r="C34" s="741"/>
      <c r="D34" s="742"/>
      <c r="E34" s="38">
        <v>175</v>
      </c>
      <c r="F34" s="690" t="s">
        <v>976</v>
      </c>
    </row>
    <row r="35" spans="1:6" x14ac:dyDescent="0.25">
      <c r="A35" s="844"/>
      <c r="B35" s="740" t="s">
        <v>501</v>
      </c>
      <c r="C35" s="741"/>
      <c r="D35" s="742"/>
      <c r="E35" s="38">
        <v>1035</v>
      </c>
      <c r="F35" s="690" t="s">
        <v>977</v>
      </c>
    </row>
    <row r="36" spans="1:6" x14ac:dyDescent="0.25">
      <c r="A36" s="844"/>
      <c r="B36" s="740" t="s">
        <v>502</v>
      </c>
      <c r="C36" s="741"/>
      <c r="D36" s="742"/>
      <c r="E36" s="38">
        <v>85</v>
      </c>
      <c r="F36" s="691" t="s">
        <v>978</v>
      </c>
    </row>
    <row r="37" spans="1:6" x14ac:dyDescent="0.25">
      <c r="A37" s="844"/>
      <c r="B37" s="740" t="s">
        <v>503</v>
      </c>
      <c r="C37" s="741"/>
      <c r="D37" s="742"/>
      <c r="E37" s="38">
        <v>1500</v>
      </c>
      <c r="F37" s="690" t="s">
        <v>979</v>
      </c>
    </row>
    <row r="38" spans="1:6" x14ac:dyDescent="0.25">
      <c r="A38" s="844"/>
      <c r="B38" s="740" t="s">
        <v>504</v>
      </c>
      <c r="C38" s="741"/>
      <c r="D38" s="742"/>
      <c r="E38" s="38">
        <v>3400</v>
      </c>
      <c r="F38" s="690" t="s">
        <v>980</v>
      </c>
    </row>
    <row r="39" spans="1:6" x14ac:dyDescent="0.25">
      <c r="A39" s="845"/>
      <c r="B39" s="740" t="s">
        <v>187</v>
      </c>
      <c r="C39" s="741"/>
      <c r="D39" s="742"/>
      <c r="E39" s="38">
        <v>210</v>
      </c>
      <c r="F39" s="691" t="s">
        <v>981</v>
      </c>
    </row>
    <row r="40" spans="1:6" x14ac:dyDescent="0.25">
      <c r="A40" s="843" t="s">
        <v>197</v>
      </c>
      <c r="B40" s="740" t="s">
        <v>505</v>
      </c>
      <c r="C40" s="741"/>
      <c r="D40" s="742"/>
      <c r="E40" s="222">
        <v>0.16</v>
      </c>
      <c r="F40" s="692">
        <v>8.4099999999999994E-2</v>
      </c>
    </row>
    <row r="41" spans="1:6" x14ac:dyDescent="0.25">
      <c r="A41" s="844"/>
      <c r="B41" s="740" t="s">
        <v>506</v>
      </c>
      <c r="C41" s="741"/>
      <c r="D41" s="742"/>
      <c r="E41" s="222">
        <v>0.91</v>
      </c>
      <c r="F41" s="692">
        <v>0.51780000000000004</v>
      </c>
    </row>
    <row r="42" spans="1:6" x14ac:dyDescent="0.25">
      <c r="A42" s="844"/>
      <c r="B42" s="740" t="s">
        <v>507</v>
      </c>
      <c r="C42" s="741"/>
      <c r="D42" s="742"/>
      <c r="E42" s="222">
        <v>0.88</v>
      </c>
      <c r="F42" s="692">
        <v>0.47120000000000001</v>
      </c>
    </row>
    <row r="43" spans="1:6" x14ac:dyDescent="0.25">
      <c r="A43" s="845"/>
      <c r="B43" s="740" t="s">
        <v>508</v>
      </c>
      <c r="C43" s="741"/>
      <c r="D43" s="742"/>
      <c r="E43" s="222">
        <v>0.91</v>
      </c>
      <c r="F43" s="692">
        <v>0.65149999999999997</v>
      </c>
    </row>
    <row r="44" spans="1:6" x14ac:dyDescent="0.25">
      <c r="A44" s="732" t="s">
        <v>510</v>
      </c>
      <c r="B44" s="778" t="s">
        <v>509</v>
      </c>
      <c r="C44" s="778"/>
      <c r="D44" s="778"/>
      <c r="E44" s="236" t="s">
        <v>839</v>
      </c>
      <c r="F44" s="690" t="s">
        <v>982</v>
      </c>
    </row>
    <row r="45" spans="1:6" x14ac:dyDescent="0.25">
      <c r="A45" s="732"/>
      <c r="B45" s="778" t="s">
        <v>198</v>
      </c>
      <c r="C45" s="778"/>
      <c r="D45" s="778"/>
      <c r="E45" s="236" t="s">
        <v>840</v>
      </c>
      <c r="F45" s="690" t="s">
        <v>983</v>
      </c>
    </row>
    <row r="46" spans="1:6" x14ac:dyDescent="0.25">
      <c r="A46" s="732"/>
      <c r="B46" s="778" t="s">
        <v>199</v>
      </c>
      <c r="C46" s="778"/>
      <c r="D46" s="778"/>
      <c r="E46" s="236" t="s">
        <v>841</v>
      </c>
      <c r="F46" s="690" t="s">
        <v>984</v>
      </c>
    </row>
    <row r="47" spans="1:6" x14ac:dyDescent="0.25">
      <c r="A47" s="55" t="s">
        <v>512</v>
      </c>
      <c r="B47" s="778" t="s">
        <v>511</v>
      </c>
      <c r="C47" s="778"/>
      <c r="D47" s="778"/>
      <c r="E47" s="222">
        <v>0.86</v>
      </c>
      <c r="F47" s="692">
        <v>0.42159999999999997</v>
      </c>
    </row>
    <row r="48" spans="1:6" x14ac:dyDescent="0.25">
      <c r="A48" s="85"/>
      <c r="D48" s="197"/>
      <c r="E48" s="199"/>
      <c r="F48" s="198"/>
    </row>
    <row r="49" spans="1:6" x14ac:dyDescent="0.25">
      <c r="A49" s="85" t="s">
        <v>16</v>
      </c>
      <c r="D49" s="197"/>
      <c r="E49" s="199"/>
      <c r="F49" s="198"/>
    </row>
    <row r="50" spans="1:6" ht="89.25" customHeight="1" x14ac:dyDescent="0.25">
      <c r="A50" s="86" t="s">
        <v>17</v>
      </c>
      <c r="B50" s="846" t="s">
        <v>986</v>
      </c>
      <c r="C50" s="724"/>
      <c r="D50" s="724"/>
      <c r="E50" s="724"/>
      <c r="F50" s="725"/>
    </row>
    <row r="52" spans="1:6" ht="22.8" x14ac:dyDescent="0.25">
      <c r="A52" s="86" t="s">
        <v>29</v>
      </c>
      <c r="B52" s="840"/>
      <c r="C52" s="841"/>
      <c r="D52" s="841"/>
      <c r="E52" s="841"/>
      <c r="F52" s="842"/>
    </row>
  </sheetData>
  <sheetProtection selectLockedCells="1" selectUnlockedCells="1"/>
  <mergeCells count="35">
    <mergeCell ref="A30:A39"/>
    <mergeCell ref="B38:D38"/>
    <mergeCell ref="B40:D40"/>
    <mergeCell ref="B41:D41"/>
    <mergeCell ref="B42:D42"/>
    <mergeCell ref="B35:D35"/>
    <mergeCell ref="B34:D34"/>
    <mergeCell ref="B36:D36"/>
    <mergeCell ref="B37:D37"/>
    <mergeCell ref="B39:D39"/>
    <mergeCell ref="D3:F3"/>
    <mergeCell ref="D4:F4"/>
    <mergeCell ref="D5:F5"/>
    <mergeCell ref="C8:F8"/>
    <mergeCell ref="C9:F9"/>
    <mergeCell ref="C11:D11"/>
    <mergeCell ref="B30:D30"/>
    <mergeCell ref="B31:D31"/>
    <mergeCell ref="B32:D32"/>
    <mergeCell ref="B33:D33"/>
    <mergeCell ref="B29:D29"/>
    <mergeCell ref="C12:D12"/>
    <mergeCell ref="C13:D13"/>
    <mergeCell ref="C14:D14"/>
    <mergeCell ref="C16:F16"/>
    <mergeCell ref="C17:F17"/>
    <mergeCell ref="B52:F52"/>
    <mergeCell ref="A40:A43"/>
    <mergeCell ref="B44:D44"/>
    <mergeCell ref="B45:D45"/>
    <mergeCell ref="B46:D46"/>
    <mergeCell ref="A44:A46"/>
    <mergeCell ref="B47:D47"/>
    <mergeCell ref="B43:D43"/>
    <mergeCell ref="B50:F50"/>
  </mergeCells>
  <pageMargins left="0.7" right="0.7" top="0.75" bottom="0.75" header="0.3" footer="0.3"/>
  <pageSetup paperSize="9" scale="78" firstPageNumber="0" fitToHeight="0" orientation="portrait"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92D050"/>
    <pageSetUpPr fitToPage="1"/>
  </sheetPr>
  <dimension ref="A1:H40"/>
  <sheetViews>
    <sheetView showGridLines="0" workbookViewId="0">
      <selection activeCell="B39" sqref="B39"/>
    </sheetView>
  </sheetViews>
  <sheetFormatPr defaultRowHeight="13.2" x14ac:dyDescent="0.25"/>
  <cols>
    <col min="1" max="1" width="23.33203125" customWidth="1"/>
    <col min="2" max="2" width="5.5546875" customWidth="1"/>
    <col min="3" max="3" width="9.5546875" customWidth="1"/>
    <col min="4" max="4" width="20" customWidth="1"/>
    <col min="5" max="5" width="15.88671875" customWidth="1"/>
    <col min="6" max="6" width="25.10937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11</v>
      </c>
      <c r="D4" s="42" t="s">
        <v>298</v>
      </c>
      <c r="E4" s="43"/>
      <c r="F4" s="44"/>
    </row>
    <row r="5" spans="1:8" ht="13.8" thickBot="1" x14ac:dyDescent="0.3">
      <c r="A5" s="11" t="s">
        <v>27</v>
      </c>
      <c r="C5" s="36" t="s">
        <v>302</v>
      </c>
      <c r="D5" s="30" t="s">
        <v>303</v>
      </c>
      <c r="E5" s="31"/>
      <c r="F5" s="32"/>
    </row>
    <row r="6" spans="1:8" ht="13.8" thickBot="1" x14ac:dyDescent="0.3">
      <c r="A6" s="3"/>
    </row>
    <row r="7" spans="1:8" ht="13.8" thickBot="1" x14ac:dyDescent="0.3">
      <c r="A7" s="10" t="s">
        <v>21</v>
      </c>
      <c r="C7" s="6" t="s">
        <v>205</v>
      </c>
      <c r="D7" s="5"/>
      <c r="E7" s="5"/>
      <c r="F7" s="45"/>
    </row>
    <row r="8" spans="1:8" ht="13.8" thickBot="1" x14ac:dyDescent="0.3">
      <c r="A8" s="11" t="s">
        <v>42</v>
      </c>
      <c r="C8" s="716" t="s">
        <v>48</v>
      </c>
      <c r="D8" s="717"/>
      <c r="E8" s="717"/>
      <c r="F8" s="718"/>
    </row>
    <row r="9" spans="1:8" ht="13.8" thickBot="1" x14ac:dyDescent="0.3">
      <c r="A9" s="11" t="s">
        <v>26</v>
      </c>
      <c r="C9" s="716" t="s">
        <v>206</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2.1</v>
      </c>
      <c r="D12" s="722"/>
    </row>
    <row r="13" spans="1:8" ht="13.8" thickBot="1" x14ac:dyDescent="0.3">
      <c r="A13" s="10" t="s">
        <v>20</v>
      </c>
      <c r="C13" s="721">
        <v>3.1</v>
      </c>
      <c r="D13" s="722"/>
    </row>
    <row r="14" spans="1:8" ht="13.8" thickBot="1" x14ac:dyDescent="0.3">
      <c r="A14" s="11" t="s">
        <v>1</v>
      </c>
      <c r="C14" s="721">
        <v>1.006</v>
      </c>
      <c r="D14" s="722"/>
    </row>
    <row r="15" spans="1:8" ht="3" customHeight="1" thickBot="1" x14ac:dyDescent="0.3">
      <c r="A15" s="7"/>
    </row>
    <row r="16" spans="1:8" ht="13.8" thickBot="1" x14ac:dyDescent="0.3">
      <c r="A16" s="10" t="s">
        <v>18</v>
      </c>
      <c r="C16" s="716" t="s">
        <v>1117</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305" t="s">
        <v>23</v>
      </c>
      <c r="B21" s="21" t="s">
        <v>6</v>
      </c>
      <c r="C21" s="21" t="s">
        <v>7</v>
      </c>
      <c r="D21" s="21" t="s">
        <v>8</v>
      </c>
      <c r="E21" s="21" t="s">
        <v>9</v>
      </c>
      <c r="F21" s="21" t="s">
        <v>10</v>
      </c>
    </row>
    <row r="22" spans="1:8" x14ac:dyDescent="0.25">
      <c r="A22" s="15"/>
      <c r="B22" s="54"/>
      <c r="C22" s="54">
        <v>610</v>
      </c>
      <c r="D22" s="306" t="s">
        <v>54</v>
      </c>
      <c r="E22" s="47">
        <v>800</v>
      </c>
      <c r="F22" s="47">
        <v>0</v>
      </c>
    </row>
    <row r="23" spans="1:8" x14ac:dyDescent="0.25">
      <c r="A23" s="15"/>
      <c r="B23" s="54"/>
      <c r="C23" s="54">
        <v>620</v>
      </c>
      <c r="D23" s="306" t="s">
        <v>57</v>
      </c>
      <c r="E23" s="47">
        <v>300</v>
      </c>
      <c r="F23" s="47">
        <v>0</v>
      </c>
    </row>
    <row r="24" spans="1:8" ht="13.8" thickBot="1" x14ac:dyDescent="0.3">
      <c r="A24" s="16"/>
      <c r="B24" s="54"/>
      <c r="C24" s="54">
        <v>630</v>
      </c>
      <c r="D24" s="306" t="s">
        <v>55</v>
      </c>
      <c r="E24" s="47">
        <v>1000</v>
      </c>
      <c r="F24" s="47">
        <v>1006.94</v>
      </c>
    </row>
    <row r="25" spans="1:8" ht="16.5" customHeight="1" thickBot="1" x14ac:dyDescent="0.3">
      <c r="A25" s="17" t="s">
        <v>11</v>
      </c>
      <c r="B25" s="18"/>
      <c r="C25" s="18"/>
      <c r="D25" s="18"/>
      <c r="E25" s="53">
        <f>SUM(E22:E24)</f>
        <v>2100</v>
      </c>
      <c r="F25" s="53">
        <f>SUM(F22:F24)</f>
        <v>1006.94</v>
      </c>
    </row>
    <row r="26" spans="1:8" ht="13.8" thickBot="1" x14ac:dyDescent="0.3">
      <c r="A26" s="228"/>
      <c r="B26" s="253"/>
      <c r="C26" s="215"/>
      <c r="D26" s="215"/>
      <c r="E26" s="214"/>
      <c r="F26" s="214"/>
    </row>
    <row r="27" spans="1:8" ht="13.8" thickBot="1" x14ac:dyDescent="0.3">
      <c r="A27" s="17" t="s">
        <v>12</v>
      </c>
      <c r="B27" s="229"/>
      <c r="C27" s="18"/>
      <c r="D27" s="18"/>
      <c r="E27" s="52">
        <f>SUM(E26:E26)</f>
        <v>0</v>
      </c>
      <c r="F27" s="52">
        <f>SUM(F26:F26)</f>
        <v>0</v>
      </c>
    </row>
    <row r="28" spans="1:8" ht="13.8" thickBot="1" x14ac:dyDescent="0.3">
      <c r="A28" s="20" t="s">
        <v>13</v>
      </c>
      <c r="B28" s="18"/>
      <c r="C28" s="18"/>
      <c r="D28" s="18"/>
      <c r="E28" s="50">
        <f>E27+E25</f>
        <v>2100</v>
      </c>
      <c r="F28" s="50">
        <f>F27+F25</f>
        <v>1006.94</v>
      </c>
    </row>
    <row r="29" spans="1:8" ht="7.5" customHeight="1" x14ac:dyDescent="0.25"/>
    <row r="30" spans="1:8" hidden="1" x14ac:dyDescent="0.25"/>
    <row r="31" spans="1:8" ht="15.6" x14ac:dyDescent="0.3">
      <c r="A31" s="8" t="s">
        <v>14</v>
      </c>
      <c r="B31" s="9"/>
      <c r="C31" s="9"/>
      <c r="D31" s="9"/>
      <c r="E31" s="9"/>
      <c r="F31" s="9"/>
      <c r="G31" s="40"/>
      <c r="H31" s="40"/>
    </row>
    <row r="32" spans="1:8" ht="6" customHeight="1" x14ac:dyDescent="0.25">
      <c r="A32" s="1"/>
    </row>
    <row r="33" spans="1:8" ht="20.399999999999999" x14ac:dyDescent="0.25">
      <c r="A33" s="155" t="s">
        <v>22</v>
      </c>
      <c r="B33" s="750" t="s">
        <v>15</v>
      </c>
      <c r="C33" s="750"/>
      <c r="D33" s="750"/>
      <c r="E33" s="156" t="s">
        <v>936</v>
      </c>
      <c r="F33" s="156" t="s">
        <v>1001</v>
      </c>
    </row>
    <row r="34" spans="1:8" ht="33.75" customHeight="1" x14ac:dyDescent="0.25">
      <c r="A34" s="732" t="s">
        <v>304</v>
      </c>
      <c r="B34" s="778" t="s">
        <v>584</v>
      </c>
      <c r="C34" s="778"/>
      <c r="D34" s="778"/>
      <c r="E34" s="529">
        <v>0.5</v>
      </c>
      <c r="F34" s="529">
        <v>0.95</v>
      </c>
    </row>
    <row r="35" spans="1:8" ht="33.75" customHeight="1" x14ac:dyDescent="0.25">
      <c r="A35" s="732"/>
      <c r="B35" s="778" t="s">
        <v>583</v>
      </c>
      <c r="C35" s="778"/>
      <c r="D35" s="778"/>
      <c r="E35" s="38">
        <v>75</v>
      </c>
      <c r="F35" s="38">
        <v>49</v>
      </c>
    </row>
    <row r="36" spans="1:8" x14ac:dyDescent="0.25">
      <c r="A36" s="333"/>
      <c r="B36" s="333"/>
      <c r="C36" s="333"/>
      <c r="D36" s="333"/>
      <c r="E36" s="198"/>
      <c r="F36" s="198"/>
    </row>
    <row r="37" spans="1:8" ht="12" customHeight="1" x14ac:dyDescent="0.25">
      <c r="A37" s="4" t="s">
        <v>16</v>
      </c>
      <c r="E37" s="14"/>
      <c r="F37" s="14"/>
    </row>
    <row r="38" spans="1:8" ht="332.4" customHeight="1" x14ac:dyDescent="0.25">
      <c r="A38" s="233" t="s">
        <v>17</v>
      </c>
      <c r="B38" s="723" t="s">
        <v>1118</v>
      </c>
      <c r="C38" s="724"/>
      <c r="D38" s="724"/>
      <c r="E38" s="724"/>
      <c r="F38" s="725"/>
      <c r="G38" s="14"/>
      <c r="H38" s="14"/>
    </row>
    <row r="40" spans="1:8" ht="24" customHeight="1" x14ac:dyDescent="0.25">
      <c r="A40" s="86" t="s">
        <v>29</v>
      </c>
      <c r="B40" s="860"/>
      <c r="C40" s="861"/>
      <c r="D40" s="861"/>
      <c r="E40" s="861"/>
      <c r="F40" s="862"/>
    </row>
  </sheetData>
  <mergeCells count="14">
    <mergeCell ref="C17:F17"/>
    <mergeCell ref="C16:F16"/>
    <mergeCell ref="C8:F8"/>
    <mergeCell ref="C9:F9"/>
    <mergeCell ref="C11:D11"/>
    <mergeCell ref="C12:D12"/>
    <mergeCell ref="C13:D13"/>
    <mergeCell ref="C14:D14"/>
    <mergeCell ref="B38:F38"/>
    <mergeCell ref="B40:F40"/>
    <mergeCell ref="B33:D33"/>
    <mergeCell ref="B34:D34"/>
    <mergeCell ref="A34:A35"/>
    <mergeCell ref="B35:D35"/>
  </mergeCells>
  <pageMargins left="0.7" right="0.7" top="0.75" bottom="0.75" header="0.3" footer="0.3"/>
  <pageSetup paperSize="9" scale="89" fitToHeight="0"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rgb="FF92D050"/>
    <pageSetUpPr fitToPage="1"/>
  </sheetPr>
  <dimension ref="A1:G40"/>
  <sheetViews>
    <sheetView topLeftCell="A7" workbookViewId="0">
      <selection activeCell="F35" sqref="F35"/>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1" spans="1:7" ht="17.399999999999999" x14ac:dyDescent="0.3">
      <c r="A1" s="173"/>
      <c r="B1" s="173"/>
    </row>
    <row r="2" spans="1:7" ht="15.6" x14ac:dyDescent="0.3">
      <c r="A2" s="56" t="s">
        <v>4</v>
      </c>
      <c r="B2" s="56"/>
      <c r="C2" s="57"/>
      <c r="D2" s="57"/>
      <c r="E2" s="57"/>
      <c r="F2" s="57"/>
      <c r="G2" s="57"/>
    </row>
    <row r="3" spans="1:7" ht="8.25" customHeight="1" thickBot="1" x14ac:dyDescent="0.35">
      <c r="A3" s="59"/>
      <c r="B3" s="59"/>
    </row>
    <row r="4" spans="1:7" ht="13.8" thickBot="1" x14ac:dyDescent="0.3">
      <c r="C4" s="60" t="s">
        <v>24</v>
      </c>
      <c r="D4" s="834" t="s">
        <v>3</v>
      </c>
      <c r="E4" s="834"/>
      <c r="F4" s="834"/>
      <c r="G4" s="834"/>
    </row>
    <row r="5" spans="1:7" ht="13.8" thickBot="1" x14ac:dyDescent="0.3">
      <c r="A5" s="61" t="s">
        <v>0</v>
      </c>
      <c r="C5" s="62">
        <v>12</v>
      </c>
      <c r="D5" s="835" t="s">
        <v>117</v>
      </c>
      <c r="E5" s="835"/>
      <c r="F5" s="835"/>
      <c r="G5" s="835"/>
    </row>
    <row r="6" spans="1:7" ht="13.8" thickBot="1" x14ac:dyDescent="0.3">
      <c r="A6" s="61" t="s">
        <v>617</v>
      </c>
      <c r="C6" s="64" t="s">
        <v>118</v>
      </c>
      <c r="D6" s="65" t="s">
        <v>677</v>
      </c>
      <c r="E6" s="66"/>
      <c r="F6" s="66"/>
      <c r="G6" s="67"/>
    </row>
    <row r="7" spans="1:7" ht="13.8" thickBot="1" x14ac:dyDescent="0.3">
      <c r="A7" s="68"/>
    </row>
    <row r="8" spans="1:7" ht="13.8" thickBot="1" x14ac:dyDescent="0.3">
      <c r="A8" s="61" t="s">
        <v>21</v>
      </c>
      <c r="C8" s="69" t="s">
        <v>64</v>
      </c>
      <c r="D8" s="98"/>
      <c r="E8" s="98"/>
      <c r="F8" s="98"/>
      <c r="G8" s="70"/>
    </row>
    <row r="9" spans="1:7" ht="13.8" thickBot="1" x14ac:dyDescent="0.3">
      <c r="A9" s="63" t="s">
        <v>42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1.5</v>
      </c>
      <c r="D13" s="828"/>
    </row>
    <row r="14" spans="1:7" ht="13.8" thickBot="1" x14ac:dyDescent="0.3">
      <c r="A14" s="61" t="s">
        <v>20</v>
      </c>
      <c r="C14" s="828">
        <v>1.5</v>
      </c>
      <c r="D14" s="828"/>
    </row>
    <row r="15" spans="1:7" ht="13.8" thickBot="1" x14ac:dyDescent="0.3">
      <c r="A15" s="63" t="s">
        <v>1</v>
      </c>
      <c r="C15" s="828">
        <v>0.12</v>
      </c>
      <c r="D15" s="828"/>
    </row>
    <row r="16" spans="1:7" ht="13.8" thickBot="1" x14ac:dyDescent="0.3">
      <c r="A16" s="72"/>
    </row>
    <row r="17" spans="1:7" ht="13.8" thickBot="1" x14ac:dyDescent="0.3">
      <c r="A17" s="61" t="s">
        <v>18</v>
      </c>
      <c r="C17" s="838" t="s">
        <v>949</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x14ac:dyDescent="0.25">
      <c r="A23" s="75"/>
      <c r="B23" s="75">
        <v>630</v>
      </c>
      <c r="C23" s="75"/>
      <c r="D23" s="75" t="s">
        <v>55</v>
      </c>
      <c r="E23" s="174">
        <v>0</v>
      </c>
      <c r="F23" s="174">
        <v>0</v>
      </c>
    </row>
    <row r="24" spans="1:7" ht="13.8" thickBot="1" x14ac:dyDescent="0.3">
      <c r="A24" s="75"/>
      <c r="B24" s="75">
        <v>640</v>
      </c>
      <c r="C24" s="75"/>
      <c r="D24" s="75" t="s">
        <v>66</v>
      </c>
      <c r="E24" s="174">
        <v>1500</v>
      </c>
      <c r="F24" s="174">
        <v>120</v>
      </c>
    </row>
    <row r="25" spans="1:7" ht="13.8" thickBot="1" x14ac:dyDescent="0.3">
      <c r="A25" s="76" t="s">
        <v>11</v>
      </c>
      <c r="B25" s="77"/>
      <c r="C25" s="77"/>
      <c r="D25" s="77"/>
      <c r="E25" s="175">
        <f>SUM(E23:E24)</f>
        <v>1500</v>
      </c>
      <c r="F25" s="175">
        <f>SUM(F23:F24)</f>
        <v>120</v>
      </c>
    </row>
    <row r="26" spans="1:7" ht="13.8" thickBot="1" x14ac:dyDescent="0.3">
      <c r="A26" s="76" t="s">
        <v>12</v>
      </c>
      <c r="B26" s="77">
        <v>0</v>
      </c>
      <c r="C26" s="77"/>
      <c r="D26" s="77"/>
      <c r="E26" s="130">
        <v>0</v>
      </c>
      <c r="F26" s="131">
        <v>0</v>
      </c>
    </row>
    <row r="27" spans="1:7" ht="13.8" thickBot="1" x14ac:dyDescent="0.3">
      <c r="A27" s="79" t="s">
        <v>13</v>
      </c>
      <c r="B27" s="77" t="s">
        <v>67</v>
      </c>
      <c r="C27" s="77" t="s">
        <v>67</v>
      </c>
      <c r="D27" s="77" t="s">
        <v>67</v>
      </c>
      <c r="E27" s="176">
        <f>E26+E25</f>
        <v>1500</v>
      </c>
      <c r="F27" s="176">
        <f>F26+F25</f>
        <v>120</v>
      </c>
    </row>
    <row r="31" spans="1:7" ht="15.6" x14ac:dyDescent="0.3">
      <c r="A31" s="56" t="s">
        <v>14</v>
      </c>
      <c r="B31" s="57"/>
      <c r="C31" s="57"/>
      <c r="D31" s="57"/>
      <c r="E31" s="57"/>
      <c r="F31" s="57"/>
      <c r="G31" s="57"/>
    </row>
    <row r="32" spans="1:7" x14ac:dyDescent="0.25">
      <c r="A32" s="80"/>
    </row>
    <row r="33" spans="1:7" ht="21.75" customHeight="1" x14ac:dyDescent="0.25">
      <c r="A33" s="872" t="s">
        <v>22</v>
      </c>
      <c r="B33" s="872"/>
      <c r="C33" s="872"/>
      <c r="D33" s="153" t="s">
        <v>15</v>
      </c>
      <c r="E33" s="632" t="s">
        <v>992</v>
      </c>
      <c r="F33" s="81" t="s">
        <v>1001</v>
      </c>
    </row>
    <row r="34" spans="1:7" ht="43.5" customHeight="1" x14ac:dyDescent="0.25">
      <c r="A34" s="869" t="s">
        <v>119</v>
      </c>
      <c r="B34" s="869"/>
      <c r="C34" s="869"/>
      <c r="D34" s="574" t="s">
        <v>120</v>
      </c>
      <c r="E34" s="586">
        <v>12</v>
      </c>
      <c r="F34" s="587" t="s">
        <v>166</v>
      </c>
    </row>
    <row r="35" spans="1:7" ht="43.5" customHeight="1" x14ac:dyDescent="0.25">
      <c r="A35" s="867" t="s">
        <v>678</v>
      </c>
      <c r="B35" s="867"/>
      <c r="C35" s="867"/>
      <c r="D35" s="150" t="s">
        <v>679</v>
      </c>
      <c r="E35" s="152">
        <v>1</v>
      </c>
      <c r="F35" s="588" t="s">
        <v>680</v>
      </c>
    </row>
    <row r="36" spans="1:7" ht="12.75" customHeight="1" x14ac:dyDescent="0.25">
      <c r="E36" s="84"/>
      <c r="F36" s="84"/>
      <c r="G36" s="84"/>
    </row>
    <row r="37" spans="1:7" ht="18" customHeight="1" x14ac:dyDescent="0.25">
      <c r="A37" s="85" t="s">
        <v>16</v>
      </c>
    </row>
    <row r="38" spans="1:7" ht="68.25" customHeight="1" x14ac:dyDescent="0.25">
      <c r="A38" s="86" t="s">
        <v>17</v>
      </c>
      <c r="B38" s="870" t="s">
        <v>1015</v>
      </c>
      <c r="C38" s="870"/>
      <c r="D38" s="870"/>
      <c r="E38" s="870"/>
      <c r="F38" s="870"/>
    </row>
    <row r="39" spans="1:7" ht="20.25" customHeight="1" x14ac:dyDescent="0.25"/>
    <row r="40" spans="1:7" ht="24" customHeight="1" x14ac:dyDescent="0.25">
      <c r="A40" s="86" t="s">
        <v>29</v>
      </c>
      <c r="B40" s="871"/>
      <c r="C40" s="871"/>
      <c r="D40" s="871"/>
      <c r="E40" s="871"/>
      <c r="F40" s="871"/>
    </row>
  </sheetData>
  <sheetProtection selectLockedCells="1" selectUnlockedCells="1"/>
  <mergeCells count="14">
    <mergeCell ref="C13:D13"/>
    <mergeCell ref="B40:F40"/>
    <mergeCell ref="C14:D14"/>
    <mergeCell ref="C15:D15"/>
    <mergeCell ref="C17:G17"/>
    <mergeCell ref="A33:C33"/>
    <mergeCell ref="A34:C34"/>
    <mergeCell ref="B38:F38"/>
    <mergeCell ref="A35:C35"/>
    <mergeCell ref="D4:G4"/>
    <mergeCell ref="D5:G5"/>
    <mergeCell ref="C9:G9"/>
    <mergeCell ref="C10:G10"/>
    <mergeCell ref="C12:D12"/>
  </mergeCells>
  <pageMargins left="0.7" right="0.7" top="0.75" bottom="0.75" header="0.3" footer="0.3"/>
  <pageSetup paperSize="9" scale="76" firstPageNumber="0" fitToHeight="0" orientation="portrait"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92D050"/>
    <pageSetUpPr fitToPage="1"/>
  </sheetPr>
  <dimension ref="A2:G40"/>
  <sheetViews>
    <sheetView topLeftCell="A28" workbookViewId="0">
      <selection activeCell="B38" sqref="B38:F38"/>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12</v>
      </c>
      <c r="D5" s="835" t="s">
        <v>117</v>
      </c>
      <c r="E5" s="835"/>
      <c r="F5" s="835"/>
      <c r="G5" s="835"/>
    </row>
    <row r="6" spans="1:7" ht="13.8" thickBot="1" x14ac:dyDescent="0.3">
      <c r="A6" s="63" t="s">
        <v>617</v>
      </c>
      <c r="C6" s="64" t="s">
        <v>681</v>
      </c>
      <c r="D6" s="90" t="s">
        <v>682</v>
      </c>
      <c r="E6" s="91"/>
      <c r="F6" s="91"/>
      <c r="G6" s="92"/>
    </row>
    <row r="7" spans="1:7" ht="13.8" thickBot="1" x14ac:dyDescent="0.3">
      <c r="A7" s="68"/>
    </row>
    <row r="8" spans="1:7" ht="13.8" thickBot="1" x14ac:dyDescent="0.3">
      <c r="A8" s="61" t="s">
        <v>21</v>
      </c>
      <c r="C8" s="69" t="s">
        <v>64</v>
      </c>
      <c r="D8" s="98"/>
      <c r="E8" s="98"/>
      <c r="F8" s="98"/>
      <c r="G8" s="70"/>
    </row>
    <row r="9" spans="1:7" ht="13.8" thickBot="1" x14ac:dyDescent="0.3">
      <c r="A9" s="63" t="s">
        <v>42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130</v>
      </c>
      <c r="D13" s="828"/>
    </row>
    <row r="14" spans="1:7" ht="13.8" thickBot="1" x14ac:dyDescent="0.3">
      <c r="A14" s="61" t="s">
        <v>20</v>
      </c>
      <c r="C14" s="828">
        <v>130</v>
      </c>
      <c r="D14" s="828"/>
    </row>
    <row r="15" spans="1:7" ht="13.8" thickBot="1" x14ac:dyDescent="0.3">
      <c r="A15" s="63" t="s">
        <v>1</v>
      </c>
      <c r="C15" s="828">
        <v>64.998999999999995</v>
      </c>
      <c r="D15" s="828"/>
    </row>
    <row r="16" spans="1:7" ht="13.8" thickBot="1" x14ac:dyDescent="0.3">
      <c r="A16" s="72"/>
    </row>
    <row r="17" spans="1:7" ht="13.8" thickBot="1" x14ac:dyDescent="0.3">
      <c r="A17" s="61" t="s">
        <v>18</v>
      </c>
      <c r="C17" s="838" t="s">
        <v>862</v>
      </c>
      <c r="D17" s="838"/>
      <c r="E17" s="838"/>
      <c r="F17" s="838"/>
      <c r="G17" s="838"/>
    </row>
    <row r="18" spans="1:7" ht="13.8" thickBot="1" x14ac:dyDescent="0.3">
      <c r="A18" s="63" t="s">
        <v>19</v>
      </c>
      <c r="C18" s="69" t="s">
        <v>850</v>
      </c>
      <c r="D18" s="98"/>
      <c r="E18" s="98"/>
      <c r="F18" s="98"/>
      <c r="G18" s="70"/>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hidden="1" x14ac:dyDescent="0.25">
      <c r="A23" s="74"/>
      <c r="B23" s="633"/>
      <c r="C23" s="74"/>
      <c r="D23" s="74"/>
      <c r="E23" s="115"/>
      <c r="F23" s="115"/>
    </row>
    <row r="24" spans="1:7" x14ac:dyDescent="0.25">
      <c r="A24" s="75"/>
      <c r="B24" s="633">
        <v>640</v>
      </c>
      <c r="C24" s="75"/>
      <c r="D24" s="178" t="s">
        <v>1119</v>
      </c>
      <c r="E24" s="115">
        <v>120000</v>
      </c>
      <c r="F24" s="115">
        <v>60000</v>
      </c>
    </row>
    <row r="25" spans="1:7" ht="13.8" thickBot="1" x14ac:dyDescent="0.3">
      <c r="A25" s="687"/>
      <c r="B25" s="706">
        <v>640</v>
      </c>
      <c r="C25" s="137"/>
      <c r="D25" s="707" t="s">
        <v>1120</v>
      </c>
      <c r="E25" s="138">
        <v>73000</v>
      </c>
      <c r="F25" s="138">
        <v>73000</v>
      </c>
    </row>
    <row r="26" spans="1:7" ht="13.8" thickBot="1" x14ac:dyDescent="0.3">
      <c r="A26" s="76" t="s">
        <v>11</v>
      </c>
      <c r="B26" s="77"/>
      <c r="C26" s="77"/>
      <c r="D26" s="77"/>
      <c r="E26" s="116">
        <f>SUM(E24:E25)</f>
        <v>193000</v>
      </c>
      <c r="F26" s="116">
        <f>SUM(F24:F25)</f>
        <v>133000</v>
      </c>
    </row>
    <row r="27" spans="1:7" ht="13.8" thickBot="1" x14ac:dyDescent="0.3">
      <c r="A27" s="76" t="s">
        <v>12</v>
      </c>
      <c r="B27" s="77">
        <v>0</v>
      </c>
      <c r="C27" s="77"/>
      <c r="D27" s="77"/>
      <c r="E27" s="117"/>
      <c r="F27" s="118">
        <v>0</v>
      </c>
    </row>
    <row r="28" spans="1:7" ht="13.8" thickBot="1" x14ac:dyDescent="0.3">
      <c r="A28" s="79" t="s">
        <v>13</v>
      </c>
      <c r="B28" s="77" t="s">
        <v>67</v>
      </c>
      <c r="C28" s="77" t="s">
        <v>67</v>
      </c>
      <c r="D28" s="77" t="s">
        <v>67</v>
      </c>
      <c r="E28" s="119">
        <f>E27+E26</f>
        <v>193000</v>
      </c>
      <c r="F28" s="119">
        <f>F27+F26</f>
        <v>133000</v>
      </c>
    </row>
    <row r="32" spans="1:7" ht="15.6" x14ac:dyDescent="0.3">
      <c r="A32" s="56" t="s">
        <v>14</v>
      </c>
      <c r="B32" s="57"/>
      <c r="C32" s="57"/>
      <c r="D32" s="57"/>
      <c r="E32" s="57"/>
      <c r="F32" s="57"/>
      <c r="G32" s="57"/>
    </row>
    <row r="33" spans="1:7" x14ac:dyDescent="0.25">
      <c r="A33" s="80"/>
    </row>
    <row r="34" spans="1:7" ht="21" x14ac:dyDescent="0.25">
      <c r="A34" s="872" t="s">
        <v>22</v>
      </c>
      <c r="B34" s="872"/>
      <c r="C34" s="872"/>
      <c r="D34" s="153" t="s">
        <v>15</v>
      </c>
      <c r="E34" s="632" t="s">
        <v>992</v>
      </c>
      <c r="F34" s="81" t="s">
        <v>1001</v>
      </c>
    </row>
    <row r="35" spans="1:7" ht="36" customHeight="1" x14ac:dyDescent="0.25">
      <c r="A35" s="868" t="s">
        <v>124</v>
      </c>
      <c r="B35" s="868"/>
      <c r="C35" s="868"/>
      <c r="D35" s="93" t="s">
        <v>125</v>
      </c>
      <c r="E35" s="83" t="s">
        <v>126</v>
      </c>
      <c r="F35" s="83" t="s">
        <v>126</v>
      </c>
    </row>
    <row r="36" spans="1:7" x14ac:dyDescent="0.25">
      <c r="E36" s="84"/>
      <c r="F36" s="84"/>
      <c r="G36" s="84"/>
    </row>
    <row r="37" spans="1:7" x14ac:dyDescent="0.25">
      <c r="A37" s="85" t="s">
        <v>16</v>
      </c>
    </row>
    <row r="38" spans="1:7" ht="128.25" customHeight="1" x14ac:dyDescent="0.25">
      <c r="A38" s="86" t="s">
        <v>17</v>
      </c>
      <c r="B38" s="904" t="s">
        <v>1166</v>
      </c>
      <c r="C38" s="904"/>
      <c r="D38" s="904"/>
      <c r="E38" s="904"/>
      <c r="F38" s="904"/>
    </row>
    <row r="40" spans="1:7" ht="51.6" customHeight="1" x14ac:dyDescent="0.25">
      <c r="A40" s="86" t="s">
        <v>29</v>
      </c>
      <c r="B40" s="904" t="s">
        <v>1165</v>
      </c>
      <c r="C40" s="904"/>
      <c r="D40" s="904"/>
      <c r="E40" s="904"/>
      <c r="F40" s="904"/>
    </row>
  </sheetData>
  <sheetProtection selectLockedCells="1" selectUnlockedCells="1"/>
  <mergeCells count="13">
    <mergeCell ref="C13:D13"/>
    <mergeCell ref="B38:F38"/>
    <mergeCell ref="B40:F40"/>
    <mergeCell ref="C14:D14"/>
    <mergeCell ref="C15:D15"/>
    <mergeCell ref="C17:G17"/>
    <mergeCell ref="A34:C34"/>
    <mergeCell ref="A35:C35"/>
    <mergeCell ref="D4:G4"/>
    <mergeCell ref="D5:G5"/>
    <mergeCell ref="C9:G9"/>
    <mergeCell ref="C10:G10"/>
    <mergeCell ref="C12:D12"/>
  </mergeCells>
  <pageMargins left="0.7" right="0.7" top="0.75" bottom="0.75" header="0.3" footer="0.3"/>
  <pageSetup paperSize="9" scale="76" firstPageNumber="0" fitToHeight="0" orientation="portrait"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rgb="FF92D050"/>
    <pageSetUpPr fitToPage="1"/>
  </sheetPr>
  <dimension ref="A2:G39"/>
  <sheetViews>
    <sheetView topLeftCell="B19" workbookViewId="0">
      <selection activeCell="B38" sqref="B38"/>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12</v>
      </c>
      <c r="D5" s="95" t="s">
        <v>117</v>
      </c>
      <c r="E5" s="96"/>
      <c r="F5" s="96"/>
      <c r="G5" s="97"/>
    </row>
    <row r="6" spans="1:7" ht="13.8" thickBot="1" x14ac:dyDescent="0.3">
      <c r="A6" s="63" t="s">
        <v>617</v>
      </c>
      <c r="C6" s="64" t="s">
        <v>122</v>
      </c>
      <c r="D6" s="90" t="s">
        <v>127</v>
      </c>
      <c r="E6" s="91"/>
      <c r="F6" s="91"/>
      <c r="G6" s="92"/>
    </row>
    <row r="7" spans="1:7" ht="13.8" thickBot="1" x14ac:dyDescent="0.3">
      <c r="A7" s="68"/>
    </row>
    <row r="8" spans="1:7" ht="13.8" thickBot="1" x14ac:dyDescent="0.3">
      <c r="A8" s="61" t="s">
        <v>21</v>
      </c>
      <c r="C8" s="69" t="s">
        <v>64</v>
      </c>
      <c r="D8" s="98"/>
      <c r="E8" s="98"/>
      <c r="F8" s="98"/>
      <c r="G8" s="70"/>
    </row>
    <row r="9" spans="1:7" ht="13.8" thickBot="1" x14ac:dyDescent="0.3">
      <c r="A9" s="63" t="s">
        <v>42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69"/>
      <c r="D13" s="179">
        <v>1.6</v>
      </c>
    </row>
    <row r="14" spans="1:7" ht="13.8" thickBot="1" x14ac:dyDescent="0.3">
      <c r="A14" s="61" t="s">
        <v>20</v>
      </c>
      <c r="C14" s="69"/>
      <c r="D14" s="179">
        <v>1.6</v>
      </c>
    </row>
    <row r="15" spans="1:7" ht="13.8" thickBot="1" x14ac:dyDescent="0.3">
      <c r="A15" s="63" t="s">
        <v>1</v>
      </c>
      <c r="C15" s="828">
        <v>1.0449999999999999</v>
      </c>
      <c r="D15" s="828"/>
    </row>
    <row r="16" spans="1:7" ht="13.8" thickBot="1" x14ac:dyDescent="0.3">
      <c r="A16" s="72"/>
    </row>
    <row r="17" spans="1:7" ht="13.8" thickBot="1" x14ac:dyDescent="0.3">
      <c r="A17" s="61" t="s">
        <v>18</v>
      </c>
      <c r="C17" s="838" t="s">
        <v>949</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ht="13.8" thickBot="1" x14ac:dyDescent="0.3">
      <c r="A23" s="75"/>
      <c r="B23" s="75">
        <v>640</v>
      </c>
      <c r="C23" s="75"/>
      <c r="D23" s="75" t="s">
        <v>66</v>
      </c>
      <c r="E23" s="115">
        <v>1600</v>
      </c>
      <c r="F23" s="115">
        <v>1045.73</v>
      </c>
    </row>
    <row r="24" spans="1:7" ht="13.8" thickBot="1" x14ac:dyDescent="0.3">
      <c r="A24" s="76" t="s">
        <v>11</v>
      </c>
      <c r="B24" s="77"/>
      <c r="C24" s="77"/>
      <c r="D24" s="77"/>
      <c r="E24" s="116">
        <v>1500</v>
      </c>
      <c r="F24" s="147">
        <f>F23</f>
        <v>1045.73</v>
      </c>
    </row>
    <row r="25" spans="1:7" ht="13.8" thickBot="1" x14ac:dyDescent="0.3">
      <c r="A25" s="76" t="s">
        <v>12</v>
      </c>
      <c r="B25" s="77">
        <v>0</v>
      </c>
      <c r="C25" s="77"/>
      <c r="D25" s="77"/>
      <c r="E25" s="117"/>
      <c r="F25" s="118"/>
    </row>
    <row r="26" spans="1:7" ht="13.8" thickBot="1" x14ac:dyDescent="0.3">
      <c r="A26" s="79" t="s">
        <v>13</v>
      </c>
      <c r="B26" s="77" t="s">
        <v>67</v>
      </c>
      <c r="C26" s="77" t="s">
        <v>67</v>
      </c>
      <c r="D26" s="77" t="s">
        <v>67</v>
      </c>
      <c r="E26" s="119">
        <f>SUM(E24:E25)</f>
        <v>1500</v>
      </c>
      <c r="F26" s="119">
        <f>SUM(F24:F25)</f>
        <v>1045.73</v>
      </c>
    </row>
    <row r="30" spans="1:7" ht="15.6" x14ac:dyDescent="0.3">
      <c r="A30" s="56" t="s">
        <v>14</v>
      </c>
      <c r="B30" s="57"/>
      <c r="C30" s="57"/>
      <c r="D30" s="57"/>
      <c r="E30" s="57"/>
      <c r="F30" s="57"/>
      <c r="G30" s="57"/>
    </row>
    <row r="31" spans="1:7" x14ac:dyDescent="0.25">
      <c r="A31" s="80"/>
    </row>
    <row r="32" spans="1:7" ht="21" x14ac:dyDescent="0.25">
      <c r="A32" s="872" t="s">
        <v>22</v>
      </c>
      <c r="B32" s="872"/>
      <c r="C32" s="872"/>
      <c r="D32" s="153" t="s">
        <v>15</v>
      </c>
      <c r="E32" s="632" t="s">
        <v>992</v>
      </c>
      <c r="F32" s="81" t="s">
        <v>1013</v>
      </c>
    </row>
    <row r="33" spans="1:7" ht="22.35" customHeight="1" x14ac:dyDescent="0.25">
      <c r="A33" s="1276" t="s">
        <v>128</v>
      </c>
      <c r="B33" s="1276"/>
      <c r="C33" s="1276"/>
      <c r="D33" s="93" t="s">
        <v>129</v>
      </c>
      <c r="E33" s="83">
        <v>35</v>
      </c>
      <c r="F33" s="83">
        <v>29</v>
      </c>
    </row>
    <row r="34" spans="1:7" x14ac:dyDescent="0.25">
      <c r="A34" s="1277"/>
      <c r="B34" s="1277"/>
      <c r="C34" s="1277"/>
      <c r="D34" s="93"/>
      <c r="E34" s="94"/>
      <c r="F34" s="94"/>
    </row>
    <row r="35" spans="1:7" x14ac:dyDescent="0.25">
      <c r="E35" s="84"/>
      <c r="F35" s="84"/>
      <c r="G35" s="84"/>
    </row>
    <row r="36" spans="1:7" x14ac:dyDescent="0.25">
      <c r="A36" s="85" t="s">
        <v>16</v>
      </c>
    </row>
    <row r="37" spans="1:7" ht="106.5" customHeight="1" x14ac:dyDescent="0.25">
      <c r="A37" s="86" t="s">
        <v>17</v>
      </c>
      <c r="B37" s="870" t="s">
        <v>1014</v>
      </c>
      <c r="C37" s="870"/>
      <c r="D37" s="870"/>
      <c r="E37" s="870"/>
      <c r="F37" s="870"/>
    </row>
    <row r="39" spans="1:7" ht="22.8" x14ac:dyDescent="0.25">
      <c r="A39" s="86" t="s">
        <v>29</v>
      </c>
      <c r="B39" s="884"/>
      <c r="C39" s="884"/>
      <c r="D39" s="884"/>
      <c r="E39" s="884"/>
      <c r="F39" s="884"/>
    </row>
  </sheetData>
  <sheetProtection selectLockedCells="1" selectUnlockedCells="1"/>
  <mergeCells count="11">
    <mergeCell ref="B39:F39"/>
    <mergeCell ref="D4:G4"/>
    <mergeCell ref="C9:G9"/>
    <mergeCell ref="C10:G10"/>
    <mergeCell ref="C12:D12"/>
    <mergeCell ref="C15:D15"/>
    <mergeCell ref="C17:G17"/>
    <mergeCell ref="A32:C32"/>
    <mergeCell ref="A33:C33"/>
    <mergeCell ref="A34:C34"/>
    <mergeCell ref="B37:F37"/>
  </mergeCells>
  <pageMargins left="0.7" right="0.7" top="0.75" bottom="0.75" header="0.3" footer="0.3"/>
  <pageSetup paperSize="9" scale="76" firstPageNumber="0" fitToHeight="0" orientation="portrait"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rgb="FF92D050"/>
    <pageSetUpPr fitToPage="1"/>
  </sheetPr>
  <dimension ref="A2:G42"/>
  <sheetViews>
    <sheetView topLeftCell="A14" workbookViewId="0">
      <selection activeCell="J35" sqref="J35"/>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12</v>
      </c>
      <c r="D5" s="835" t="s">
        <v>117</v>
      </c>
      <c r="E5" s="835"/>
      <c r="F5" s="835"/>
      <c r="G5" s="835"/>
    </row>
    <row r="6" spans="1:7" ht="13.8" thickBot="1" x14ac:dyDescent="0.3">
      <c r="A6" s="63" t="s">
        <v>617</v>
      </c>
      <c r="C6" s="64" t="s">
        <v>123</v>
      </c>
      <c r="D6" s="836" t="s">
        <v>683</v>
      </c>
      <c r="E6" s="836"/>
      <c r="F6" s="836"/>
      <c r="G6" s="836"/>
    </row>
    <row r="7" spans="1:7" ht="13.8" thickBot="1" x14ac:dyDescent="0.3">
      <c r="A7" s="68"/>
    </row>
    <row r="8" spans="1:7" ht="13.8" thickBot="1" x14ac:dyDescent="0.3">
      <c r="A8" s="61" t="s">
        <v>21</v>
      </c>
      <c r="C8" s="69" t="s">
        <v>64</v>
      </c>
      <c r="D8" s="98"/>
      <c r="E8" s="98"/>
      <c r="F8" s="98"/>
      <c r="G8" s="70"/>
    </row>
    <row r="9" spans="1:7" ht="13.8" thickBot="1" x14ac:dyDescent="0.3">
      <c r="A9" s="63" t="s">
        <v>42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3.36</v>
      </c>
      <c r="D13" s="828"/>
    </row>
    <row r="14" spans="1:7" ht="13.8" thickBot="1" x14ac:dyDescent="0.3">
      <c r="A14" s="61" t="s">
        <v>20</v>
      </c>
      <c r="C14" s="828">
        <v>3.36</v>
      </c>
      <c r="D14" s="828"/>
    </row>
    <row r="15" spans="1:7" ht="13.8" thickBot="1" x14ac:dyDescent="0.3">
      <c r="A15" s="63" t="s">
        <v>1</v>
      </c>
      <c r="C15" s="828">
        <v>6.8529999999999998</v>
      </c>
      <c r="D15" s="828"/>
    </row>
    <row r="16" spans="1:7" ht="13.8" thickBot="1" x14ac:dyDescent="0.3">
      <c r="A16" s="72"/>
    </row>
    <row r="17" spans="1:7" ht="13.8" thickBot="1" x14ac:dyDescent="0.3">
      <c r="A17" s="61" t="s">
        <v>18</v>
      </c>
      <c r="C17" s="838" t="s">
        <v>947</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x14ac:dyDescent="0.25">
      <c r="A23" s="74"/>
      <c r="B23" s="180">
        <v>610</v>
      </c>
      <c r="C23" s="74"/>
      <c r="D23" s="181" t="s">
        <v>54</v>
      </c>
      <c r="E23" s="182">
        <v>0</v>
      </c>
      <c r="F23" s="182">
        <v>0</v>
      </c>
    </row>
    <row r="24" spans="1:7" x14ac:dyDescent="0.25">
      <c r="A24" s="74"/>
      <c r="B24" s="180">
        <v>620</v>
      </c>
      <c r="C24" s="74"/>
      <c r="D24" s="181" t="s">
        <v>57</v>
      </c>
      <c r="E24" s="182">
        <v>0</v>
      </c>
      <c r="F24" s="182">
        <v>104.86</v>
      </c>
    </row>
    <row r="25" spans="1:7" x14ac:dyDescent="0.25">
      <c r="A25" s="74"/>
      <c r="B25" s="180">
        <v>630</v>
      </c>
      <c r="C25" s="74"/>
      <c r="D25" s="181" t="s">
        <v>55</v>
      </c>
      <c r="E25" s="182">
        <v>5200</v>
      </c>
      <c r="F25" s="182">
        <v>4715.51</v>
      </c>
    </row>
    <row r="26" spans="1:7" ht="13.8" thickBot="1" x14ac:dyDescent="0.3">
      <c r="A26" s="157"/>
      <c r="B26" s="180">
        <v>640</v>
      </c>
      <c r="C26" s="157"/>
      <c r="D26" s="181" t="s">
        <v>66</v>
      </c>
      <c r="E26" s="182">
        <v>1200</v>
      </c>
      <c r="F26" s="182">
        <v>500</v>
      </c>
    </row>
    <row r="27" spans="1:7" ht="13.8" thickBot="1" x14ac:dyDescent="0.3">
      <c r="A27" s="244" t="s">
        <v>11</v>
      </c>
      <c r="B27" s="141"/>
      <c r="C27" s="141"/>
      <c r="D27" s="141"/>
      <c r="E27" s="247">
        <f>SUM(E24:E26)</f>
        <v>6400</v>
      </c>
      <c r="F27" s="248">
        <f>SUM(F23:F26)</f>
        <v>5320.37</v>
      </c>
    </row>
    <row r="28" spans="1:7" ht="13.8" thickBot="1" x14ac:dyDescent="0.3">
      <c r="A28" s="240"/>
      <c r="B28" s="241"/>
      <c r="C28" s="241"/>
      <c r="D28" s="241"/>
      <c r="E28" s="182"/>
      <c r="F28" s="182"/>
    </row>
    <row r="29" spans="1:7" ht="13.8" thickBot="1" x14ac:dyDescent="0.3">
      <c r="A29" s="244" t="s">
        <v>12</v>
      </c>
      <c r="B29" s="141">
        <v>0</v>
      </c>
      <c r="C29" s="141"/>
      <c r="D29" s="141"/>
      <c r="E29" s="247">
        <f>SUM(E28:E28)</f>
        <v>0</v>
      </c>
      <c r="F29" s="248">
        <f>SUM(F28:F28)</f>
        <v>0</v>
      </c>
    </row>
    <row r="30" spans="1:7" ht="13.8" thickBot="1" x14ac:dyDescent="0.3">
      <c r="A30" s="243" t="s">
        <v>13</v>
      </c>
      <c r="B30" s="105" t="s">
        <v>67</v>
      </c>
      <c r="C30" s="105" t="s">
        <v>67</v>
      </c>
      <c r="D30" s="105" t="s">
        <v>67</v>
      </c>
      <c r="E30" s="148">
        <f>E27+E29</f>
        <v>6400</v>
      </c>
      <c r="F30" s="148">
        <f>F27+F29</f>
        <v>5320.37</v>
      </c>
    </row>
    <row r="34" spans="1:7" ht="15.6" x14ac:dyDescent="0.3">
      <c r="A34" s="56" t="s">
        <v>14</v>
      </c>
      <c r="B34" s="57"/>
      <c r="C34" s="57"/>
      <c r="D34" s="57"/>
      <c r="E34" s="57"/>
      <c r="F34" s="57"/>
      <c r="G34" s="57"/>
    </row>
    <row r="35" spans="1:7" x14ac:dyDescent="0.25">
      <c r="A35" s="80"/>
    </row>
    <row r="36" spans="1:7" ht="21" x14ac:dyDescent="0.25">
      <c r="A36" s="872" t="s">
        <v>22</v>
      </c>
      <c r="B36" s="872"/>
      <c r="C36" s="872"/>
      <c r="D36" s="153" t="s">
        <v>15</v>
      </c>
      <c r="E36" s="632" t="s">
        <v>1010</v>
      </c>
      <c r="F36" s="81" t="s">
        <v>1001</v>
      </c>
    </row>
    <row r="37" spans="1:7" ht="22.35" customHeight="1" x14ac:dyDescent="0.25">
      <c r="A37" s="1278" t="s">
        <v>134</v>
      </c>
      <c r="B37" s="1278"/>
      <c r="C37" s="1278"/>
      <c r="D37" s="93" t="s">
        <v>135</v>
      </c>
      <c r="E37" s="83">
        <v>65</v>
      </c>
      <c r="F37" s="83">
        <v>62</v>
      </c>
    </row>
    <row r="38" spans="1:7" x14ac:dyDescent="0.25">
      <c r="E38" s="84"/>
      <c r="F38" s="84"/>
      <c r="G38" s="84"/>
    </row>
    <row r="39" spans="1:7" x14ac:dyDescent="0.25">
      <c r="A39" s="85" t="s">
        <v>16</v>
      </c>
    </row>
    <row r="40" spans="1:7" ht="106.2" customHeight="1" x14ac:dyDescent="0.25">
      <c r="A40" s="86" t="s">
        <v>17</v>
      </c>
      <c r="B40" s="870" t="s">
        <v>1012</v>
      </c>
      <c r="C40" s="870"/>
      <c r="D40" s="870"/>
      <c r="E40" s="870"/>
      <c r="F40" s="870"/>
    </row>
    <row r="42" spans="1:7" ht="24" customHeight="1" x14ac:dyDescent="0.25">
      <c r="A42" s="86" t="s">
        <v>29</v>
      </c>
      <c r="B42" s="812" t="s">
        <v>1011</v>
      </c>
      <c r="C42" s="812"/>
      <c r="D42" s="812"/>
      <c r="E42" s="812"/>
      <c r="F42" s="812"/>
    </row>
  </sheetData>
  <sheetProtection selectLockedCells="1" selectUnlockedCells="1"/>
  <mergeCells count="14">
    <mergeCell ref="C12:D12"/>
    <mergeCell ref="B40:F40"/>
    <mergeCell ref="B42:F42"/>
    <mergeCell ref="C13:D13"/>
    <mergeCell ref="C14:D14"/>
    <mergeCell ref="C15:D15"/>
    <mergeCell ref="C17:G17"/>
    <mergeCell ref="A36:C36"/>
    <mergeCell ref="A37:C37"/>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rgb="FF92D050"/>
    <pageSetUpPr fitToPage="1"/>
  </sheetPr>
  <dimension ref="A1:F53"/>
  <sheetViews>
    <sheetView topLeftCell="A33" workbookViewId="0">
      <selection activeCell="B54" sqref="B54"/>
    </sheetView>
  </sheetViews>
  <sheetFormatPr defaultColWidth="9.109375" defaultRowHeight="13.2" x14ac:dyDescent="0.25"/>
  <cols>
    <col min="1" max="1" width="32.109375" style="58" customWidth="1"/>
    <col min="2" max="2" width="8.109375" style="58" customWidth="1"/>
    <col min="3" max="3" width="11.88671875" style="58" customWidth="1"/>
    <col min="4" max="4" width="22.5546875" style="58" customWidth="1"/>
    <col min="5" max="5" width="15.88671875" style="58" customWidth="1"/>
    <col min="6" max="6" width="19.33203125" style="58" customWidth="1"/>
    <col min="7" max="16384" width="9.109375" style="58"/>
  </cols>
  <sheetData>
    <row r="1" spans="1:6" ht="17.399999999999999" x14ac:dyDescent="0.3">
      <c r="A1" s="173"/>
      <c r="B1" s="173"/>
    </row>
    <row r="2" spans="1:6" ht="15.6" x14ac:dyDescent="0.3">
      <c r="A2" s="56" t="s">
        <v>4</v>
      </c>
      <c r="B2" s="56"/>
      <c r="C2" s="57"/>
      <c r="D2" s="57"/>
      <c r="E2" s="57"/>
      <c r="F2" s="57"/>
    </row>
    <row r="3" spans="1:6" ht="8.25" customHeight="1" thickBot="1" x14ac:dyDescent="0.35">
      <c r="A3" s="59"/>
      <c r="B3" s="59"/>
    </row>
    <row r="4" spans="1:6" ht="13.8" thickBot="1" x14ac:dyDescent="0.3">
      <c r="C4" s="60" t="s">
        <v>24</v>
      </c>
      <c r="D4" s="834" t="s">
        <v>3</v>
      </c>
      <c r="E4" s="834"/>
      <c r="F4" s="834"/>
    </row>
    <row r="5" spans="1:6" ht="13.8" thickBot="1" x14ac:dyDescent="0.3">
      <c r="A5" s="61" t="s">
        <v>0</v>
      </c>
      <c r="C5" s="62">
        <v>12</v>
      </c>
      <c r="D5" s="835" t="s">
        <v>117</v>
      </c>
      <c r="E5" s="835"/>
      <c r="F5" s="835"/>
    </row>
    <row r="6" spans="1:6" ht="13.8" thickBot="1" x14ac:dyDescent="0.3">
      <c r="A6" s="61" t="s">
        <v>617</v>
      </c>
      <c r="C6" s="64" t="s">
        <v>686</v>
      </c>
      <c r="D6" s="65" t="s">
        <v>687</v>
      </c>
      <c r="E6" s="66"/>
      <c r="F6" s="66"/>
    </row>
    <row r="7" spans="1:6" ht="13.8" thickBot="1" x14ac:dyDescent="0.3">
      <c r="A7" s="68"/>
    </row>
    <row r="8" spans="1:6" ht="13.8" thickBot="1" x14ac:dyDescent="0.3">
      <c r="A8" s="61" t="s">
        <v>21</v>
      </c>
      <c r="C8" s="223" t="s">
        <v>275</v>
      </c>
      <c r="D8" s="224"/>
      <c r="E8" s="224"/>
      <c r="F8" s="225"/>
    </row>
    <row r="9" spans="1:6" ht="13.8" thickBot="1" x14ac:dyDescent="0.3">
      <c r="A9" s="63" t="s">
        <v>42</v>
      </c>
      <c r="C9" s="1294" t="s">
        <v>48</v>
      </c>
      <c r="D9" s="907"/>
      <c r="E9" s="907"/>
      <c r="F9" s="1295"/>
    </row>
    <row r="10" spans="1:6" ht="13.8" thickBot="1" x14ac:dyDescent="0.3">
      <c r="A10" s="63" t="s">
        <v>26</v>
      </c>
      <c r="C10" s="1229" t="s">
        <v>811</v>
      </c>
      <c r="D10" s="1230"/>
      <c r="E10" s="1230"/>
      <c r="F10" s="1231"/>
    </row>
    <row r="11" spans="1:6" ht="13.8" thickBot="1" x14ac:dyDescent="0.3">
      <c r="A11" s="68"/>
    </row>
    <row r="12" spans="1:6" ht="13.8" thickBot="1" x14ac:dyDescent="0.3">
      <c r="A12" s="68"/>
      <c r="C12" s="834" t="s">
        <v>28</v>
      </c>
      <c r="D12" s="834"/>
    </row>
    <row r="13" spans="1:6" ht="13.8" thickBot="1" x14ac:dyDescent="0.3">
      <c r="A13" s="71" t="s">
        <v>2</v>
      </c>
      <c r="C13" s="828"/>
      <c r="D13" s="828"/>
    </row>
    <row r="14" spans="1:6" ht="13.8" thickBot="1" x14ac:dyDescent="0.3">
      <c r="A14" s="61" t="s">
        <v>20</v>
      </c>
      <c r="C14" s="828"/>
      <c r="D14" s="828"/>
    </row>
    <row r="15" spans="1:6" ht="13.8" thickBot="1" x14ac:dyDescent="0.3">
      <c r="A15" s="63" t="s">
        <v>1</v>
      </c>
      <c r="C15" s="828"/>
      <c r="D15" s="828"/>
    </row>
    <row r="16" spans="1:6" ht="13.8" thickBot="1" x14ac:dyDescent="0.3">
      <c r="A16" s="72"/>
    </row>
    <row r="17" spans="1:6" ht="13.8" thickBot="1" x14ac:dyDescent="0.3">
      <c r="A17" s="61" t="s">
        <v>18</v>
      </c>
      <c r="C17" s="1279" t="s">
        <v>960</v>
      </c>
      <c r="D17" s="1280"/>
      <c r="E17" s="1280"/>
      <c r="F17" s="1281"/>
    </row>
    <row r="18" spans="1:6" ht="13.8" thickBot="1" x14ac:dyDescent="0.3">
      <c r="A18" s="63" t="s">
        <v>19</v>
      </c>
      <c r="C18" s="363" t="s">
        <v>940</v>
      </c>
      <c r="D18" s="364"/>
      <c r="E18" s="364"/>
      <c r="F18" s="365"/>
    </row>
    <row r="20" spans="1:6" ht="15.6" x14ac:dyDescent="0.3">
      <c r="A20" s="56" t="s">
        <v>5</v>
      </c>
      <c r="B20" s="56"/>
      <c r="C20" s="57"/>
      <c r="D20" s="57"/>
      <c r="E20" s="57"/>
      <c r="F20" s="57"/>
    </row>
    <row r="21" spans="1:6" ht="15.6" x14ac:dyDescent="0.3">
      <c r="A21" s="59"/>
    </row>
    <row r="22" spans="1:6" x14ac:dyDescent="0.25">
      <c r="A22" s="73" t="s">
        <v>23</v>
      </c>
      <c r="B22" s="74" t="s">
        <v>6</v>
      </c>
      <c r="C22" s="74" t="s">
        <v>7</v>
      </c>
      <c r="D22" s="249" t="s">
        <v>8</v>
      </c>
      <c r="E22" s="250" t="s">
        <v>9</v>
      </c>
      <c r="F22" s="250" t="s">
        <v>10</v>
      </c>
    </row>
    <row r="23" spans="1:6" x14ac:dyDescent="0.25">
      <c r="A23" s="1285" t="s">
        <v>389</v>
      </c>
      <c r="B23" s="75">
        <v>640</v>
      </c>
      <c r="C23" s="74"/>
      <c r="D23" s="657" t="s">
        <v>806</v>
      </c>
      <c r="E23" s="658">
        <v>265</v>
      </c>
      <c r="F23" s="658">
        <v>166</v>
      </c>
    </row>
    <row r="24" spans="1:6" x14ac:dyDescent="0.25">
      <c r="A24" s="1286"/>
      <c r="B24" s="75">
        <v>640</v>
      </c>
      <c r="C24" s="75"/>
      <c r="D24" s="657" t="s">
        <v>805</v>
      </c>
      <c r="E24" s="658">
        <v>12000</v>
      </c>
      <c r="F24" s="658">
        <v>16859.599999999999</v>
      </c>
    </row>
    <row r="25" spans="1:6" x14ac:dyDescent="0.25">
      <c r="A25" s="181" t="s">
        <v>801</v>
      </c>
      <c r="B25" s="75">
        <v>640</v>
      </c>
      <c r="C25" s="75"/>
      <c r="D25" s="657" t="s">
        <v>806</v>
      </c>
      <c r="E25" s="658">
        <v>3095</v>
      </c>
      <c r="F25" s="658">
        <v>1162</v>
      </c>
    </row>
    <row r="26" spans="1:6" x14ac:dyDescent="0.25">
      <c r="A26" s="1287" t="s">
        <v>404</v>
      </c>
      <c r="B26" s="570">
        <v>640</v>
      </c>
      <c r="C26" s="442"/>
      <c r="D26" s="16" t="s">
        <v>805</v>
      </c>
      <c r="E26" s="644">
        <v>3660</v>
      </c>
      <c r="F26" s="644">
        <v>1380.6</v>
      </c>
    </row>
    <row r="27" spans="1:6" x14ac:dyDescent="0.25">
      <c r="A27" s="1287"/>
      <c r="B27" s="570">
        <v>640</v>
      </c>
      <c r="C27" s="442"/>
      <c r="D27" s="16" t="s">
        <v>806</v>
      </c>
      <c r="E27" s="644">
        <v>2100</v>
      </c>
      <c r="F27" s="644">
        <v>249</v>
      </c>
    </row>
    <row r="28" spans="1:6" x14ac:dyDescent="0.25">
      <c r="A28" s="1292" t="s">
        <v>809</v>
      </c>
      <c r="B28" s="75">
        <v>640</v>
      </c>
      <c r="C28" s="442"/>
      <c r="D28" s="217" t="s">
        <v>805</v>
      </c>
      <c r="E28" s="647">
        <v>12000</v>
      </c>
      <c r="F28" s="647">
        <v>24151.9</v>
      </c>
    </row>
    <row r="29" spans="1:6" ht="13.8" thickBot="1" x14ac:dyDescent="0.3">
      <c r="A29" s="1293"/>
      <c r="B29" s="75">
        <v>640</v>
      </c>
      <c r="C29" s="75"/>
      <c r="D29" s="25" t="s">
        <v>806</v>
      </c>
      <c r="E29" s="642">
        <v>2700</v>
      </c>
      <c r="F29" s="643">
        <v>780.2</v>
      </c>
    </row>
    <row r="30" spans="1:6" ht="13.8" thickBot="1" x14ac:dyDescent="0.3">
      <c r="A30" s="76" t="s">
        <v>11</v>
      </c>
      <c r="B30" s="77"/>
      <c r="C30" s="77"/>
      <c r="D30" s="77"/>
      <c r="E30" s="175">
        <f>SUM(E23:E29)</f>
        <v>35820</v>
      </c>
      <c r="F30" s="175">
        <f>SUM(F23:F29)</f>
        <v>44749.299999999996</v>
      </c>
    </row>
    <row r="31" spans="1:6" ht="13.8" thickBot="1" x14ac:dyDescent="0.3">
      <c r="A31" s="76" t="s">
        <v>12</v>
      </c>
      <c r="B31" s="77">
        <v>0</v>
      </c>
      <c r="C31" s="77"/>
      <c r="D31" s="77"/>
      <c r="E31" s="130">
        <v>0</v>
      </c>
      <c r="F31" s="131">
        <v>0</v>
      </c>
    </row>
    <row r="32" spans="1:6" ht="13.8" thickBot="1" x14ac:dyDescent="0.3">
      <c r="A32" s="79" t="s">
        <v>13</v>
      </c>
      <c r="B32" s="77" t="s">
        <v>67</v>
      </c>
      <c r="C32" s="77" t="s">
        <v>67</v>
      </c>
      <c r="D32" s="77" t="s">
        <v>67</v>
      </c>
      <c r="E32" s="176">
        <f>E31+E30</f>
        <v>35820</v>
      </c>
      <c r="F32" s="176">
        <f>F31+F30</f>
        <v>44749.299999999996</v>
      </c>
    </row>
    <row r="34" spans="1:6" ht="10.5" customHeight="1" x14ac:dyDescent="0.25"/>
    <row r="35" spans="1:6" ht="40.5" customHeight="1" x14ac:dyDescent="0.3">
      <c r="A35" s="56" t="s">
        <v>14</v>
      </c>
      <c r="B35" s="57"/>
      <c r="C35" s="57"/>
      <c r="D35" s="57"/>
      <c r="E35" s="57"/>
      <c r="F35" s="57"/>
    </row>
    <row r="36" spans="1:6" ht="27.75" customHeight="1" x14ac:dyDescent="0.25">
      <c r="A36" s="80"/>
    </row>
    <row r="37" spans="1:6" ht="24" customHeight="1" x14ac:dyDescent="0.25">
      <c r="A37" s="1291" t="s">
        <v>22</v>
      </c>
      <c r="B37" s="1291"/>
      <c r="C37" s="1291"/>
      <c r="D37" s="632" t="s">
        <v>15</v>
      </c>
      <c r="E37" s="648" t="s">
        <v>1010</v>
      </c>
      <c r="F37" s="648" t="s">
        <v>1001</v>
      </c>
    </row>
    <row r="38" spans="1:6" ht="24" customHeight="1" x14ac:dyDescent="0.25">
      <c r="A38" s="107" t="s">
        <v>807</v>
      </c>
      <c r="B38" s="888" t="s">
        <v>803</v>
      </c>
      <c r="C38" s="889"/>
      <c r="D38" s="39" t="s">
        <v>804</v>
      </c>
      <c r="E38" s="236" t="s">
        <v>240</v>
      </c>
      <c r="F38" s="236" t="s">
        <v>257</v>
      </c>
    </row>
    <row r="39" spans="1:6" ht="24" customHeight="1" x14ac:dyDescent="0.25">
      <c r="A39" s="1289" t="s">
        <v>808</v>
      </c>
      <c r="B39" s="891"/>
      <c r="C39" s="892"/>
      <c r="D39" s="39" t="s">
        <v>804</v>
      </c>
      <c r="E39" s="236" t="s">
        <v>240</v>
      </c>
      <c r="F39" s="236" t="s">
        <v>1041</v>
      </c>
    </row>
    <row r="40" spans="1:6" ht="28.5" customHeight="1" x14ac:dyDescent="0.25">
      <c r="A40" s="1290"/>
      <c r="B40" s="894"/>
      <c r="C40" s="895"/>
      <c r="D40" s="39" t="s">
        <v>810</v>
      </c>
      <c r="E40" s="236" t="s">
        <v>437</v>
      </c>
      <c r="F40" s="236" t="s">
        <v>1042</v>
      </c>
    </row>
    <row r="41" spans="1:6" ht="26.25" customHeight="1" x14ac:dyDescent="0.25">
      <c r="A41" s="107" t="s">
        <v>807</v>
      </c>
      <c r="B41" s="1282" t="s">
        <v>802</v>
      </c>
      <c r="C41" s="1283"/>
      <c r="D41" s="39" t="s">
        <v>804</v>
      </c>
      <c r="E41" s="236" t="s">
        <v>1028</v>
      </c>
      <c r="F41" s="55">
        <v>70</v>
      </c>
    </row>
    <row r="42" spans="1:6" ht="27" customHeight="1" x14ac:dyDescent="0.25">
      <c r="A42" s="107" t="s">
        <v>807</v>
      </c>
      <c r="B42" s="888" t="s">
        <v>651</v>
      </c>
      <c r="C42" s="890"/>
      <c r="D42" s="39" t="s">
        <v>804</v>
      </c>
      <c r="E42" s="236" t="s">
        <v>886</v>
      </c>
      <c r="F42" s="236" t="s">
        <v>885</v>
      </c>
    </row>
    <row r="43" spans="1:6" ht="24" customHeight="1" x14ac:dyDescent="0.25">
      <c r="A43" s="645" t="s">
        <v>808</v>
      </c>
      <c r="B43" s="891"/>
      <c r="C43" s="893"/>
      <c r="D43" s="646" t="s">
        <v>804</v>
      </c>
      <c r="E43" s="636" t="s">
        <v>886</v>
      </c>
      <c r="F43" s="636" t="s">
        <v>1067</v>
      </c>
    </row>
    <row r="44" spans="1:6" ht="27" customHeight="1" x14ac:dyDescent="0.25">
      <c r="A44" s="151" t="s">
        <v>807</v>
      </c>
      <c r="B44" s="867" t="s">
        <v>809</v>
      </c>
      <c r="C44" s="867"/>
      <c r="D44" s="39" t="s">
        <v>804</v>
      </c>
      <c r="E44" s="236" t="s">
        <v>760</v>
      </c>
      <c r="F44" s="236" t="s">
        <v>1072</v>
      </c>
    </row>
    <row r="45" spans="1:6" ht="20.25" customHeight="1" x14ac:dyDescent="0.25">
      <c r="A45" s="151" t="s">
        <v>808</v>
      </c>
      <c r="B45" s="867"/>
      <c r="C45" s="867"/>
      <c r="D45" s="39" t="s">
        <v>804</v>
      </c>
      <c r="E45" s="236" t="s">
        <v>900</v>
      </c>
      <c r="F45" s="236" t="s">
        <v>1073</v>
      </c>
    </row>
    <row r="46" spans="1:6" ht="20.25" customHeight="1" x14ac:dyDescent="0.25">
      <c r="E46" s="84"/>
      <c r="F46" s="84"/>
    </row>
    <row r="47" spans="1:6" ht="38.25" customHeight="1" x14ac:dyDescent="0.25">
      <c r="A47" s="85" t="s">
        <v>16</v>
      </c>
    </row>
    <row r="48" spans="1:6" ht="109.8" customHeight="1" x14ac:dyDescent="0.25">
      <c r="A48" s="1288" t="s">
        <v>17</v>
      </c>
      <c r="B48" s="867" t="s">
        <v>389</v>
      </c>
      <c r="C48" s="867"/>
      <c r="D48" s="933" t="s">
        <v>1043</v>
      </c>
      <c r="E48" s="933"/>
      <c r="F48" s="933"/>
    </row>
    <row r="49" spans="1:6" ht="66.75" customHeight="1" x14ac:dyDescent="0.25">
      <c r="A49" s="1288"/>
      <c r="B49" s="867" t="s">
        <v>802</v>
      </c>
      <c r="C49" s="867"/>
      <c r="D49" s="933" t="s">
        <v>1029</v>
      </c>
      <c r="E49" s="933"/>
      <c r="F49" s="933"/>
    </row>
    <row r="50" spans="1:6" ht="68.25" customHeight="1" x14ac:dyDescent="0.25">
      <c r="A50" s="1288"/>
      <c r="B50" s="867" t="s">
        <v>651</v>
      </c>
      <c r="C50" s="867"/>
      <c r="D50" s="933" t="s">
        <v>1068</v>
      </c>
      <c r="E50" s="933"/>
      <c r="F50" s="933"/>
    </row>
    <row r="51" spans="1:6" ht="41.25" customHeight="1" x14ac:dyDescent="0.25">
      <c r="A51" s="1288"/>
      <c r="B51" s="867" t="s">
        <v>809</v>
      </c>
      <c r="C51" s="867"/>
      <c r="D51" s="1284" t="s">
        <v>901</v>
      </c>
      <c r="E51" s="933"/>
      <c r="F51" s="933"/>
    </row>
    <row r="53" spans="1:6" ht="22.8" x14ac:dyDescent="0.25">
      <c r="A53" s="86" t="s">
        <v>29</v>
      </c>
      <c r="B53" s="870" t="s">
        <v>1074</v>
      </c>
      <c r="C53" s="870"/>
      <c r="D53" s="870"/>
      <c r="E53" s="870"/>
      <c r="F53" s="870"/>
    </row>
  </sheetData>
  <sheetProtection selectLockedCells="1" selectUnlockedCells="1"/>
  <mergeCells count="28">
    <mergeCell ref="D4:F4"/>
    <mergeCell ref="D5:F5"/>
    <mergeCell ref="C9:F9"/>
    <mergeCell ref="C10:F10"/>
    <mergeCell ref="C12:D12"/>
    <mergeCell ref="C13:D13"/>
    <mergeCell ref="A23:A24"/>
    <mergeCell ref="B49:C49"/>
    <mergeCell ref="D49:F49"/>
    <mergeCell ref="A26:A27"/>
    <mergeCell ref="B42:C43"/>
    <mergeCell ref="B44:C45"/>
    <mergeCell ref="A48:A51"/>
    <mergeCell ref="A39:A40"/>
    <mergeCell ref="A37:C37"/>
    <mergeCell ref="A28:A29"/>
    <mergeCell ref="B48:C48"/>
    <mergeCell ref="B38:C40"/>
    <mergeCell ref="B53:F53"/>
    <mergeCell ref="C14:D14"/>
    <mergeCell ref="C15:D15"/>
    <mergeCell ref="C17:F17"/>
    <mergeCell ref="B41:C41"/>
    <mergeCell ref="B51:C51"/>
    <mergeCell ref="D51:F51"/>
    <mergeCell ref="D48:F48"/>
    <mergeCell ref="B50:C50"/>
    <mergeCell ref="D50:F50"/>
  </mergeCells>
  <pageMargins left="0.7" right="0.7" top="0.75" bottom="0.75" header="0.3" footer="0.3"/>
  <pageSetup paperSize="9" scale="81" firstPageNumber="0" fitToHeight="0" orientation="portrait"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rgb="FF92D050"/>
    <pageSetUpPr fitToPage="1"/>
  </sheetPr>
  <dimension ref="A2:G38"/>
  <sheetViews>
    <sheetView workbookViewId="0">
      <selection activeCell="B37" sqref="B37"/>
    </sheetView>
  </sheetViews>
  <sheetFormatPr defaultColWidth="9.109375" defaultRowHeight="13.2" x14ac:dyDescent="0.25"/>
  <cols>
    <col min="1" max="1" width="32.109375" style="58" customWidth="1"/>
    <col min="2" max="2" width="8.109375" style="58" customWidth="1"/>
    <col min="3" max="3" width="7" style="58" customWidth="1"/>
    <col min="4" max="4" width="20" style="58" customWidth="1"/>
    <col min="5" max="5" width="15.88671875" style="58" customWidth="1"/>
    <col min="6" max="6" width="19.33203125" style="58" customWidth="1"/>
    <col min="7" max="7" width="10.88671875" style="58" customWidth="1"/>
    <col min="8" max="16384" width="9.109375" style="58"/>
  </cols>
  <sheetData>
    <row r="2" spans="1:7" ht="15.6" x14ac:dyDescent="0.3">
      <c r="A2" s="56" t="s">
        <v>4</v>
      </c>
      <c r="B2" s="56"/>
      <c r="C2" s="57"/>
      <c r="D2" s="57"/>
      <c r="E2" s="57"/>
      <c r="F2" s="57"/>
      <c r="G2" s="57"/>
    </row>
    <row r="3" spans="1:7" ht="16.2" thickBot="1" x14ac:dyDescent="0.35">
      <c r="A3" s="59"/>
      <c r="B3" s="59"/>
    </row>
    <row r="4" spans="1:7" ht="13.8" thickBot="1" x14ac:dyDescent="0.3">
      <c r="C4" s="60" t="s">
        <v>24</v>
      </c>
      <c r="D4" s="834" t="s">
        <v>3</v>
      </c>
      <c r="E4" s="834"/>
      <c r="F4" s="834"/>
      <c r="G4" s="834"/>
    </row>
    <row r="5" spans="1:7" ht="13.8" thickBot="1" x14ac:dyDescent="0.3">
      <c r="A5" s="61" t="s">
        <v>0</v>
      </c>
      <c r="C5" s="62">
        <v>12</v>
      </c>
      <c r="D5" s="835" t="s">
        <v>117</v>
      </c>
      <c r="E5" s="835"/>
      <c r="F5" s="835"/>
      <c r="G5" s="835"/>
    </row>
    <row r="6" spans="1:7" ht="13.8" thickBot="1" x14ac:dyDescent="0.3">
      <c r="A6" s="63" t="s">
        <v>617</v>
      </c>
      <c r="C6" s="64" t="s">
        <v>133</v>
      </c>
      <c r="D6" s="90" t="s">
        <v>684</v>
      </c>
      <c r="E6" s="91"/>
      <c r="F6" s="91"/>
      <c r="G6" s="92"/>
    </row>
    <row r="7" spans="1:7" ht="13.8" thickBot="1" x14ac:dyDescent="0.3">
      <c r="A7" s="68"/>
    </row>
    <row r="8" spans="1:7" ht="13.8" thickBot="1" x14ac:dyDescent="0.3">
      <c r="A8" s="61" t="s">
        <v>21</v>
      </c>
      <c r="C8" s="69" t="s">
        <v>64</v>
      </c>
      <c r="D8" s="98"/>
      <c r="E8" s="98"/>
      <c r="F8" s="98"/>
      <c r="G8" s="70"/>
    </row>
    <row r="9" spans="1:7" ht="13.8" thickBot="1" x14ac:dyDescent="0.3">
      <c r="A9" s="63" t="s">
        <v>42</v>
      </c>
      <c r="C9" s="906" t="s">
        <v>48</v>
      </c>
      <c r="D9" s="907"/>
      <c r="E9" s="907"/>
      <c r="F9" s="907"/>
      <c r="G9" s="908"/>
    </row>
    <row r="10" spans="1:7" ht="13.8" thickBot="1" x14ac:dyDescent="0.3">
      <c r="A10" s="63" t="s">
        <v>26</v>
      </c>
      <c r="C10" s="838" t="s">
        <v>65</v>
      </c>
      <c r="D10" s="838"/>
      <c r="E10" s="838"/>
      <c r="F10" s="838"/>
      <c r="G10" s="838"/>
    </row>
    <row r="11" spans="1:7" ht="13.8" thickBot="1" x14ac:dyDescent="0.3">
      <c r="A11" s="68"/>
    </row>
    <row r="12" spans="1:7" ht="13.8" thickBot="1" x14ac:dyDescent="0.3">
      <c r="A12" s="68"/>
      <c r="C12" s="834" t="s">
        <v>28</v>
      </c>
      <c r="D12" s="834"/>
    </row>
    <row r="13" spans="1:7" ht="13.8" thickBot="1" x14ac:dyDescent="0.3">
      <c r="A13" s="71" t="s">
        <v>2</v>
      </c>
      <c r="C13" s="828">
        <v>350</v>
      </c>
      <c r="D13" s="828"/>
    </row>
    <row r="14" spans="1:7" ht="13.8" thickBot="1" x14ac:dyDescent="0.3">
      <c r="A14" s="61" t="s">
        <v>20</v>
      </c>
      <c r="C14" s="828">
        <v>350</v>
      </c>
      <c r="D14" s="828"/>
    </row>
    <row r="15" spans="1:7" ht="13.8" thickBot="1" x14ac:dyDescent="0.3">
      <c r="A15" s="63" t="s">
        <v>1</v>
      </c>
      <c r="C15" s="828">
        <v>194.255</v>
      </c>
      <c r="D15" s="828"/>
    </row>
    <row r="16" spans="1:7" ht="13.8" thickBot="1" x14ac:dyDescent="0.3">
      <c r="A16" s="72"/>
    </row>
    <row r="17" spans="1:7" ht="13.8" thickBot="1" x14ac:dyDescent="0.3">
      <c r="A17" s="61" t="s">
        <v>18</v>
      </c>
      <c r="C17" s="838" t="s">
        <v>960</v>
      </c>
      <c r="D17" s="838"/>
      <c r="E17" s="838"/>
      <c r="F17" s="838"/>
      <c r="G17" s="838"/>
    </row>
    <row r="18" spans="1:7" ht="13.8" thickBot="1" x14ac:dyDescent="0.3">
      <c r="A18" s="63" t="s">
        <v>19</v>
      </c>
      <c r="C18" s="69" t="s">
        <v>940</v>
      </c>
      <c r="D18" s="98"/>
      <c r="E18" s="98"/>
      <c r="F18" s="98"/>
      <c r="G18" s="70"/>
    </row>
    <row r="20" spans="1:7" ht="15.6" x14ac:dyDescent="0.3">
      <c r="A20" s="56" t="s">
        <v>5</v>
      </c>
      <c r="B20" s="56"/>
      <c r="C20" s="57"/>
      <c r="D20" s="57"/>
      <c r="E20" s="57"/>
      <c r="F20" s="57"/>
      <c r="G20" s="57"/>
    </row>
    <row r="21" spans="1:7" ht="15.6" x14ac:dyDescent="0.3">
      <c r="A21" s="59"/>
    </row>
    <row r="22" spans="1:7" x14ac:dyDescent="0.25">
      <c r="A22" s="73" t="s">
        <v>23</v>
      </c>
      <c r="B22" s="74" t="s">
        <v>6</v>
      </c>
      <c r="C22" s="74" t="s">
        <v>7</v>
      </c>
      <c r="D22" s="74" t="s">
        <v>8</v>
      </c>
      <c r="E22" s="74" t="s">
        <v>9</v>
      </c>
      <c r="F22" s="74" t="s">
        <v>10</v>
      </c>
    </row>
    <row r="23" spans="1:7" ht="13.8" thickBot="1" x14ac:dyDescent="0.3">
      <c r="A23" s="75"/>
      <c r="B23" s="177">
        <v>640</v>
      </c>
      <c r="C23" s="75"/>
      <c r="D23" s="178" t="s">
        <v>66</v>
      </c>
      <c r="E23" s="115">
        <v>350000</v>
      </c>
      <c r="F23" s="115">
        <v>194255.07</v>
      </c>
    </row>
    <row r="24" spans="1:7" ht="13.8" thickBot="1" x14ac:dyDescent="0.3">
      <c r="A24" s="76" t="s">
        <v>11</v>
      </c>
      <c r="B24" s="77"/>
      <c r="C24" s="77"/>
      <c r="D24" s="77"/>
      <c r="E24" s="116">
        <f>E23</f>
        <v>350000</v>
      </c>
      <c r="F24" s="116">
        <f>F23</f>
        <v>194255.07</v>
      </c>
    </row>
    <row r="25" spans="1:7" ht="13.8" thickBot="1" x14ac:dyDescent="0.3">
      <c r="A25" s="76" t="s">
        <v>12</v>
      </c>
      <c r="B25" s="77">
        <v>0</v>
      </c>
      <c r="C25" s="77"/>
      <c r="D25" s="77"/>
      <c r="E25" s="117">
        <v>0</v>
      </c>
      <c r="F25" s="118">
        <v>0</v>
      </c>
    </row>
    <row r="26" spans="1:7" ht="13.8" thickBot="1" x14ac:dyDescent="0.3">
      <c r="A26" s="79" t="s">
        <v>13</v>
      </c>
      <c r="B26" s="77" t="s">
        <v>67</v>
      </c>
      <c r="C26" s="77" t="s">
        <v>67</v>
      </c>
      <c r="D26" s="77" t="s">
        <v>67</v>
      </c>
      <c r="E26" s="119">
        <f>E25+E24</f>
        <v>350000</v>
      </c>
      <c r="F26" s="119">
        <f>F25+F24</f>
        <v>194255.07</v>
      </c>
    </row>
    <row r="30" spans="1:7" ht="15.6" x14ac:dyDescent="0.3">
      <c r="A30" s="56" t="s">
        <v>14</v>
      </c>
      <c r="B30" s="57"/>
      <c r="C30" s="57"/>
      <c r="D30" s="57"/>
      <c r="E30" s="57"/>
      <c r="F30" s="57"/>
      <c r="G30" s="57"/>
    </row>
    <row r="31" spans="1:7" x14ac:dyDescent="0.25">
      <c r="A31" s="80"/>
    </row>
    <row r="32" spans="1:7" ht="21" x14ac:dyDescent="0.25">
      <c r="A32" s="872" t="s">
        <v>22</v>
      </c>
      <c r="B32" s="872"/>
      <c r="C32" s="872"/>
      <c r="D32" s="153" t="s">
        <v>15</v>
      </c>
      <c r="E32" s="632" t="s">
        <v>992</v>
      </c>
      <c r="F32" s="81" t="s">
        <v>1001</v>
      </c>
    </row>
    <row r="33" spans="1:7" ht="36" customHeight="1" x14ac:dyDescent="0.25">
      <c r="A33" s="868" t="s">
        <v>136</v>
      </c>
      <c r="B33" s="868"/>
      <c r="C33" s="868"/>
      <c r="D33" s="93" t="s">
        <v>137</v>
      </c>
      <c r="E33" s="83" t="s">
        <v>843</v>
      </c>
      <c r="F33" s="83" t="s">
        <v>165</v>
      </c>
    </row>
    <row r="34" spans="1:7" x14ac:dyDescent="0.25">
      <c r="E34" s="84"/>
      <c r="F34" s="84"/>
      <c r="G34" s="84"/>
    </row>
    <row r="35" spans="1:7" x14ac:dyDescent="0.25">
      <c r="A35" s="85" t="s">
        <v>16</v>
      </c>
    </row>
    <row r="36" spans="1:7" ht="117" customHeight="1" x14ac:dyDescent="0.25">
      <c r="A36" s="86" t="s">
        <v>17</v>
      </c>
      <c r="B36" s="870" t="s">
        <v>1121</v>
      </c>
      <c r="C36" s="870"/>
      <c r="D36" s="870"/>
      <c r="E36" s="870"/>
      <c r="F36" s="870"/>
    </row>
    <row r="38" spans="1:7" ht="39" customHeight="1" x14ac:dyDescent="0.25">
      <c r="A38" s="86" t="s">
        <v>29</v>
      </c>
      <c r="B38" s="870" t="s">
        <v>844</v>
      </c>
      <c r="C38" s="870"/>
      <c r="D38" s="870"/>
      <c r="E38" s="870"/>
      <c r="F38" s="870"/>
    </row>
  </sheetData>
  <sheetProtection selectLockedCells="1" selectUnlockedCells="1"/>
  <mergeCells count="13">
    <mergeCell ref="C13:D13"/>
    <mergeCell ref="B36:F36"/>
    <mergeCell ref="B38:F38"/>
    <mergeCell ref="C14:D14"/>
    <mergeCell ref="C15:D15"/>
    <mergeCell ref="C17:G17"/>
    <mergeCell ref="A32:C32"/>
    <mergeCell ref="A33:C33"/>
    <mergeCell ref="D4:G4"/>
    <mergeCell ref="D5:G5"/>
    <mergeCell ref="C9:G9"/>
    <mergeCell ref="C10:G10"/>
    <mergeCell ref="C12:D12"/>
  </mergeCells>
  <pageMargins left="0.7" right="0.7" top="0.75" bottom="0.75" header="0.3" footer="0.3"/>
  <pageSetup paperSize="9" scale="78" firstPageNumber="0" fitToHeight="0" orientation="portrait"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rgb="FF92D050"/>
    <pageSetUpPr fitToPage="1"/>
  </sheetPr>
  <dimension ref="A2:F44"/>
  <sheetViews>
    <sheetView workbookViewId="0">
      <selection activeCell="B43" sqref="B43"/>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6" ht="15.6" x14ac:dyDescent="0.3">
      <c r="A2" s="56" t="s">
        <v>4</v>
      </c>
      <c r="B2" s="56"/>
      <c r="C2" s="57"/>
      <c r="D2" s="57"/>
      <c r="E2" s="57"/>
      <c r="F2" s="57"/>
    </row>
    <row r="3" spans="1:6" ht="16.2" thickBot="1" x14ac:dyDescent="0.35">
      <c r="A3" s="59"/>
      <c r="B3" s="59"/>
    </row>
    <row r="4" spans="1:6" ht="13.8" thickBot="1" x14ac:dyDescent="0.3">
      <c r="C4" s="60" t="s">
        <v>24</v>
      </c>
      <c r="D4" s="834" t="s">
        <v>3</v>
      </c>
      <c r="E4" s="834"/>
      <c r="F4" s="834"/>
    </row>
    <row r="5" spans="1:6" ht="13.8" thickBot="1" x14ac:dyDescent="0.3">
      <c r="A5" s="61" t="s">
        <v>0</v>
      </c>
      <c r="C5" s="62">
        <v>12</v>
      </c>
      <c r="D5" s="835" t="s">
        <v>117</v>
      </c>
      <c r="E5" s="835"/>
      <c r="F5" s="835"/>
    </row>
    <row r="6" spans="1:6" ht="13.8" thickBot="1" x14ac:dyDescent="0.3">
      <c r="A6" s="63" t="s">
        <v>617</v>
      </c>
      <c r="C6" s="590" t="s">
        <v>690</v>
      </c>
      <c r="D6" s="836" t="s">
        <v>691</v>
      </c>
      <c r="E6" s="836"/>
      <c r="F6" s="836"/>
    </row>
    <row r="7" spans="1:6" ht="13.8" thickBot="1" x14ac:dyDescent="0.3">
      <c r="A7" s="63" t="s">
        <v>692</v>
      </c>
      <c r="C7" s="591" t="s">
        <v>689</v>
      </c>
      <c r="D7" s="1299" t="s">
        <v>688</v>
      </c>
      <c r="E7" s="836"/>
      <c r="F7" s="836"/>
    </row>
    <row r="8" spans="1:6" ht="13.8" thickBot="1" x14ac:dyDescent="0.3">
      <c r="A8" s="68"/>
    </row>
    <row r="9" spans="1:6" ht="13.8" thickBot="1" x14ac:dyDescent="0.3">
      <c r="A9" s="61" t="s">
        <v>21</v>
      </c>
      <c r="C9" s="223" t="s">
        <v>693</v>
      </c>
      <c r="D9" s="224"/>
      <c r="E9" s="224"/>
      <c r="F9" s="225"/>
    </row>
    <row r="10" spans="1:6" ht="13.8" thickBot="1" x14ac:dyDescent="0.3">
      <c r="A10" s="63" t="s">
        <v>42</v>
      </c>
      <c r="C10" s="1294" t="s">
        <v>48</v>
      </c>
      <c r="D10" s="907"/>
      <c r="E10" s="907"/>
      <c r="F10" s="1295"/>
    </row>
    <row r="11" spans="1:6" ht="30.75" customHeight="1" thickBot="1" x14ac:dyDescent="0.3">
      <c r="A11" s="592" t="s">
        <v>26</v>
      </c>
      <c r="C11" s="1296" t="s">
        <v>694</v>
      </c>
      <c r="D11" s="1297"/>
      <c r="E11" s="1297"/>
      <c r="F11" s="1298"/>
    </row>
    <row r="12" spans="1:6" ht="13.8" thickBot="1" x14ac:dyDescent="0.3">
      <c r="A12" s="68"/>
    </row>
    <row r="13" spans="1:6" ht="13.8" thickBot="1" x14ac:dyDescent="0.3">
      <c r="A13" s="68"/>
      <c r="C13" s="834" t="s">
        <v>28</v>
      </c>
      <c r="D13" s="834"/>
    </row>
    <row r="14" spans="1:6" ht="13.8" thickBot="1" x14ac:dyDescent="0.3">
      <c r="A14" s="71" t="s">
        <v>2</v>
      </c>
      <c r="C14" s="828">
        <v>46.1</v>
      </c>
      <c r="D14" s="828"/>
    </row>
    <row r="15" spans="1:6" ht="13.8" thickBot="1" x14ac:dyDescent="0.3">
      <c r="A15" s="61" t="s">
        <v>20</v>
      </c>
      <c r="C15" s="828">
        <v>46.1</v>
      </c>
      <c r="D15" s="828"/>
    </row>
    <row r="16" spans="1:6" ht="13.8" thickBot="1" x14ac:dyDescent="0.3">
      <c r="A16" s="63" t="s">
        <v>1</v>
      </c>
      <c r="C16" s="828">
        <v>34.087000000000003</v>
      </c>
      <c r="D16" s="828"/>
    </row>
    <row r="17" spans="1:6" ht="13.8" thickBot="1" x14ac:dyDescent="0.3">
      <c r="A17" s="72"/>
    </row>
    <row r="18" spans="1:6" ht="13.8" thickBot="1" x14ac:dyDescent="0.3">
      <c r="A18" s="61" t="s">
        <v>18</v>
      </c>
      <c r="C18" s="1279" t="s">
        <v>960</v>
      </c>
      <c r="D18" s="1280"/>
      <c r="E18" s="1280"/>
      <c r="F18" s="1281"/>
    </row>
    <row r="19" spans="1:6" ht="13.8" thickBot="1" x14ac:dyDescent="0.3">
      <c r="A19" s="63" t="s">
        <v>19</v>
      </c>
      <c r="C19" s="363" t="s">
        <v>940</v>
      </c>
      <c r="D19" s="364"/>
      <c r="E19" s="364"/>
      <c r="F19" s="365"/>
    </row>
    <row r="21" spans="1:6" ht="15.6" x14ac:dyDescent="0.3">
      <c r="A21" s="56" t="s">
        <v>5</v>
      </c>
      <c r="B21" s="56"/>
      <c r="C21" s="57"/>
      <c r="D21" s="57"/>
      <c r="E21" s="57"/>
      <c r="F21" s="57"/>
    </row>
    <row r="22" spans="1:6" ht="15.6" x14ac:dyDescent="0.3">
      <c r="A22" s="59"/>
    </row>
    <row r="23" spans="1:6" x14ac:dyDescent="0.25">
      <c r="A23" s="73" t="s">
        <v>23</v>
      </c>
      <c r="B23" s="74" t="s">
        <v>6</v>
      </c>
      <c r="C23" s="74" t="s">
        <v>7</v>
      </c>
      <c r="D23" s="74" t="s">
        <v>8</v>
      </c>
      <c r="E23" s="74" t="s">
        <v>9</v>
      </c>
      <c r="F23" s="74" t="s">
        <v>10</v>
      </c>
    </row>
    <row r="24" spans="1:6" x14ac:dyDescent="0.25">
      <c r="A24" s="74"/>
      <c r="B24" s="180">
        <v>610</v>
      </c>
      <c r="C24" s="74"/>
      <c r="D24" s="181" t="s">
        <v>54</v>
      </c>
      <c r="E24" s="182">
        <v>32000</v>
      </c>
      <c r="F24" s="182">
        <v>23013.02</v>
      </c>
    </row>
    <row r="25" spans="1:6" x14ac:dyDescent="0.25">
      <c r="A25" s="74"/>
      <c r="B25" s="180">
        <v>620</v>
      </c>
      <c r="C25" s="74"/>
      <c r="D25" s="181" t="s">
        <v>57</v>
      </c>
      <c r="E25" s="182">
        <v>11100</v>
      </c>
      <c r="F25" s="182">
        <v>7695.1</v>
      </c>
    </row>
    <row r="26" spans="1:6" x14ac:dyDescent="0.25">
      <c r="A26" s="74"/>
      <c r="B26" s="180">
        <v>630</v>
      </c>
      <c r="C26" s="74"/>
      <c r="D26" s="181" t="s">
        <v>55</v>
      </c>
      <c r="E26" s="182">
        <v>2000</v>
      </c>
      <c r="F26" s="182">
        <v>1988</v>
      </c>
    </row>
    <row r="27" spans="1:6" ht="13.8" thickBot="1" x14ac:dyDescent="0.3">
      <c r="A27" s="75"/>
      <c r="B27" s="177">
        <v>640</v>
      </c>
      <c r="C27" s="75"/>
      <c r="D27" s="183" t="s">
        <v>66</v>
      </c>
      <c r="E27" s="184">
        <v>1000</v>
      </c>
      <c r="F27" s="184">
        <v>1391.09</v>
      </c>
    </row>
    <row r="28" spans="1:6" ht="13.8" thickBot="1" x14ac:dyDescent="0.3">
      <c r="A28" s="76" t="s">
        <v>11</v>
      </c>
      <c r="B28" s="77"/>
      <c r="C28" s="77"/>
      <c r="D28" s="77"/>
      <c r="E28" s="116">
        <f>SUM(E24:E27)</f>
        <v>46100</v>
      </c>
      <c r="F28" s="116">
        <f>SUM(F24:F27)</f>
        <v>34087.21</v>
      </c>
    </row>
    <row r="29" spans="1:6" ht="13.8" thickBot="1" x14ac:dyDescent="0.3">
      <c r="A29" s="76" t="s">
        <v>12</v>
      </c>
      <c r="B29" s="77">
        <v>0</v>
      </c>
      <c r="C29" s="77"/>
      <c r="D29" s="77"/>
      <c r="E29" s="117">
        <v>0</v>
      </c>
      <c r="F29" s="118">
        <v>0</v>
      </c>
    </row>
    <row r="30" spans="1:6" ht="13.8" thickBot="1" x14ac:dyDescent="0.3">
      <c r="A30" s="79" t="s">
        <v>13</v>
      </c>
      <c r="B30" s="77" t="s">
        <v>67</v>
      </c>
      <c r="C30" s="77" t="s">
        <v>67</v>
      </c>
      <c r="D30" s="77" t="s">
        <v>67</v>
      </c>
      <c r="E30" s="119">
        <f>SUM(E28:E29)</f>
        <v>46100</v>
      </c>
      <c r="F30" s="119">
        <f>SUM(F28:F29)</f>
        <v>34087.21</v>
      </c>
    </row>
    <row r="34" spans="1:6" ht="15.6" x14ac:dyDescent="0.3">
      <c r="A34" s="56" t="s">
        <v>14</v>
      </c>
      <c r="B34" s="57"/>
      <c r="C34" s="57"/>
      <c r="D34" s="57"/>
      <c r="E34" s="57"/>
      <c r="F34" s="57"/>
    </row>
    <row r="35" spans="1:6" x14ac:dyDescent="0.25">
      <c r="A35" s="80"/>
    </row>
    <row r="36" spans="1:6" ht="21" x14ac:dyDescent="0.25">
      <c r="A36" s="883" t="s">
        <v>22</v>
      </c>
      <c r="B36" s="883"/>
      <c r="C36" s="883"/>
      <c r="D36" s="200" t="s">
        <v>15</v>
      </c>
      <c r="E36" s="593" t="s">
        <v>992</v>
      </c>
      <c r="F36" s="201" t="s">
        <v>1001</v>
      </c>
    </row>
    <row r="37" spans="1:6" ht="33.75" customHeight="1" x14ac:dyDescent="0.25">
      <c r="A37" s="867" t="s">
        <v>138</v>
      </c>
      <c r="B37" s="867"/>
      <c r="C37" s="867"/>
      <c r="D37" s="369" t="s">
        <v>139</v>
      </c>
      <c r="E37" s="186">
        <v>1</v>
      </c>
      <c r="F37" s="185">
        <v>1</v>
      </c>
    </row>
    <row r="38" spans="1:6" ht="59.25" customHeight="1" x14ac:dyDescent="0.25">
      <c r="A38" s="867"/>
      <c r="B38" s="867"/>
      <c r="C38" s="867"/>
      <c r="D38" s="170" t="s">
        <v>140</v>
      </c>
      <c r="E38" s="186">
        <v>600</v>
      </c>
      <c r="F38" s="186">
        <v>765</v>
      </c>
    </row>
    <row r="39" spans="1:6" x14ac:dyDescent="0.25">
      <c r="A39" s="867"/>
      <c r="B39" s="867"/>
      <c r="C39" s="867"/>
      <c r="D39" s="170" t="s">
        <v>467</v>
      </c>
      <c r="E39" s="152">
        <v>3</v>
      </c>
      <c r="F39" s="152">
        <v>3</v>
      </c>
    </row>
    <row r="40" spans="1:6" x14ac:dyDescent="0.25">
      <c r="E40" s="84"/>
      <c r="F40" s="84"/>
    </row>
    <row r="41" spans="1:6" x14ac:dyDescent="0.25">
      <c r="A41" s="85" t="s">
        <v>16</v>
      </c>
    </row>
    <row r="42" spans="1:6" ht="111" customHeight="1" x14ac:dyDescent="0.25">
      <c r="A42" s="86" t="s">
        <v>17</v>
      </c>
      <c r="B42" s="870" t="s">
        <v>1158</v>
      </c>
      <c r="C42" s="870"/>
      <c r="D42" s="870"/>
      <c r="E42" s="870"/>
      <c r="F42" s="870"/>
    </row>
    <row r="44" spans="1:6" ht="22.8" x14ac:dyDescent="0.25">
      <c r="A44" s="86" t="s">
        <v>29</v>
      </c>
      <c r="B44" s="870"/>
      <c r="C44" s="870"/>
      <c r="D44" s="870"/>
      <c r="E44" s="870"/>
      <c r="F44" s="870"/>
    </row>
  </sheetData>
  <sheetProtection selectLockedCells="1" selectUnlockedCells="1"/>
  <mergeCells count="15">
    <mergeCell ref="C13:D13"/>
    <mergeCell ref="B42:F42"/>
    <mergeCell ref="B44:F44"/>
    <mergeCell ref="D7:F7"/>
    <mergeCell ref="C14:D14"/>
    <mergeCell ref="C15:D15"/>
    <mergeCell ref="C16:D16"/>
    <mergeCell ref="C18:F18"/>
    <mergeCell ref="A36:C36"/>
    <mergeCell ref="A37:C39"/>
    <mergeCell ref="D4:F4"/>
    <mergeCell ref="D5:F5"/>
    <mergeCell ref="D6:F6"/>
    <mergeCell ref="C10:F10"/>
    <mergeCell ref="C11:F11"/>
  </mergeCells>
  <pageMargins left="0.7" right="0.7" top="0.75" bottom="0.75" header="0.3" footer="0.3"/>
  <pageSetup paperSize="9" scale="83" firstPageNumber="0" fitToHeight="0" orientation="portrait"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rgb="FF92D050"/>
    <pageSetUpPr fitToPage="1"/>
  </sheetPr>
  <dimension ref="A2:F44"/>
  <sheetViews>
    <sheetView topLeftCell="A7" workbookViewId="0">
      <selection activeCell="B45" sqref="B45"/>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6" ht="15.6" x14ac:dyDescent="0.3">
      <c r="A2" s="56" t="s">
        <v>4</v>
      </c>
      <c r="B2" s="56"/>
      <c r="C2" s="57"/>
      <c r="D2" s="57"/>
      <c r="E2" s="57"/>
      <c r="F2" s="57"/>
    </row>
    <row r="3" spans="1:6" ht="16.2" thickBot="1" x14ac:dyDescent="0.35">
      <c r="A3" s="59"/>
      <c r="B3" s="59"/>
    </row>
    <row r="4" spans="1:6" ht="13.8" thickBot="1" x14ac:dyDescent="0.3">
      <c r="C4" s="60" t="s">
        <v>24</v>
      </c>
      <c r="D4" s="834" t="s">
        <v>3</v>
      </c>
      <c r="E4" s="834"/>
      <c r="F4" s="834"/>
    </row>
    <row r="5" spans="1:6" ht="13.8" thickBot="1" x14ac:dyDescent="0.3">
      <c r="A5" s="61" t="s">
        <v>0</v>
      </c>
      <c r="C5" s="62">
        <v>12</v>
      </c>
      <c r="D5" s="835" t="s">
        <v>117</v>
      </c>
      <c r="E5" s="835"/>
      <c r="F5" s="835"/>
    </row>
    <row r="6" spans="1:6" ht="13.8" thickBot="1" x14ac:dyDescent="0.3">
      <c r="A6" s="63" t="s">
        <v>617</v>
      </c>
      <c r="C6" s="64" t="s">
        <v>690</v>
      </c>
      <c r="D6" s="836" t="s">
        <v>469</v>
      </c>
      <c r="E6" s="836"/>
      <c r="F6" s="836"/>
    </row>
    <row r="7" spans="1:6" ht="13.8" thickBot="1" x14ac:dyDescent="0.3">
      <c r="A7" s="589" t="s">
        <v>27</v>
      </c>
      <c r="C7" s="64" t="s">
        <v>695</v>
      </c>
      <c r="D7" s="836" t="s">
        <v>696</v>
      </c>
      <c r="E7" s="836"/>
      <c r="F7" s="836"/>
    </row>
    <row r="8" spans="1:6" ht="13.8" thickBot="1" x14ac:dyDescent="0.3">
      <c r="A8" s="68"/>
    </row>
    <row r="9" spans="1:6" ht="13.8" thickBot="1" x14ac:dyDescent="0.3">
      <c r="A9" s="61" t="s">
        <v>21</v>
      </c>
      <c r="C9" s="223" t="s">
        <v>64</v>
      </c>
      <c r="D9" s="224"/>
      <c r="E9" s="224"/>
      <c r="F9" s="225"/>
    </row>
    <row r="10" spans="1:6" ht="13.8" thickBot="1" x14ac:dyDescent="0.3">
      <c r="A10" s="63" t="s">
        <v>42</v>
      </c>
      <c r="C10" s="1294" t="s">
        <v>48</v>
      </c>
      <c r="D10" s="907"/>
      <c r="E10" s="907"/>
      <c r="F10" s="1295"/>
    </row>
    <row r="11" spans="1:6" ht="13.8" thickBot="1" x14ac:dyDescent="0.3">
      <c r="A11" s="63" t="s">
        <v>26</v>
      </c>
      <c r="C11" s="829" t="s">
        <v>65</v>
      </c>
      <c r="D11" s="830"/>
      <c r="E11" s="830"/>
      <c r="F11" s="831"/>
    </row>
    <row r="12" spans="1:6" ht="13.8" thickBot="1" x14ac:dyDescent="0.3">
      <c r="A12" s="68"/>
    </row>
    <row r="13" spans="1:6" ht="13.8" thickBot="1" x14ac:dyDescent="0.3">
      <c r="A13" s="68"/>
      <c r="C13" s="834" t="s">
        <v>28</v>
      </c>
      <c r="D13" s="834"/>
    </row>
    <row r="14" spans="1:6" ht="13.8" thickBot="1" x14ac:dyDescent="0.3">
      <c r="A14" s="71" t="s">
        <v>2</v>
      </c>
      <c r="C14" s="828">
        <v>34.799999999999997</v>
      </c>
      <c r="D14" s="828"/>
    </row>
    <row r="15" spans="1:6" ht="13.8" thickBot="1" x14ac:dyDescent="0.3">
      <c r="A15" s="61" t="s">
        <v>20</v>
      </c>
      <c r="C15" s="828">
        <v>34.799999999999997</v>
      </c>
      <c r="D15" s="828"/>
    </row>
    <row r="16" spans="1:6" ht="13.8" thickBot="1" x14ac:dyDescent="0.3">
      <c r="A16" s="63" t="s">
        <v>1</v>
      </c>
      <c r="C16" s="828">
        <v>36.64</v>
      </c>
      <c r="D16" s="828"/>
    </row>
    <row r="17" spans="1:6" ht="13.8" thickBot="1" x14ac:dyDescent="0.3">
      <c r="A17" s="72"/>
    </row>
    <row r="18" spans="1:6" ht="13.8" thickBot="1" x14ac:dyDescent="0.3">
      <c r="A18" s="61" t="s">
        <v>18</v>
      </c>
      <c r="C18" s="1279" t="s">
        <v>1156</v>
      </c>
      <c r="D18" s="1280"/>
      <c r="E18" s="1280"/>
      <c r="F18" s="1281"/>
    </row>
    <row r="19" spans="1:6" ht="13.8" thickBot="1" x14ac:dyDescent="0.3">
      <c r="A19" s="63" t="s">
        <v>19</v>
      </c>
      <c r="C19" s="363" t="s">
        <v>940</v>
      </c>
      <c r="D19" s="364"/>
      <c r="E19" s="364"/>
      <c r="F19" s="365"/>
    </row>
    <row r="21" spans="1:6" ht="15.6" x14ac:dyDescent="0.3">
      <c r="A21" s="56" t="s">
        <v>5</v>
      </c>
      <c r="B21" s="56"/>
      <c r="C21" s="57"/>
      <c r="D21" s="57"/>
      <c r="E21" s="57"/>
      <c r="F21" s="57"/>
    </row>
    <row r="22" spans="1:6" ht="15.6" x14ac:dyDescent="0.3">
      <c r="A22" s="59"/>
    </row>
    <row r="23" spans="1:6" x14ac:dyDescent="0.25">
      <c r="A23" s="73" t="s">
        <v>23</v>
      </c>
      <c r="B23" s="74" t="s">
        <v>6</v>
      </c>
      <c r="C23" s="74" t="s">
        <v>7</v>
      </c>
      <c r="D23" s="74" t="s">
        <v>8</v>
      </c>
      <c r="E23" s="74" t="s">
        <v>9</v>
      </c>
      <c r="F23" s="74" t="s">
        <v>10</v>
      </c>
    </row>
    <row r="24" spans="1:6" x14ac:dyDescent="0.25">
      <c r="A24" s="74"/>
      <c r="B24" s="180">
        <v>610</v>
      </c>
      <c r="C24" s="74"/>
      <c r="D24" s="181" t="s">
        <v>54</v>
      </c>
      <c r="E24" s="182">
        <v>24200</v>
      </c>
      <c r="F24" s="182">
        <v>24300.560000000001</v>
      </c>
    </row>
    <row r="25" spans="1:6" x14ac:dyDescent="0.25">
      <c r="A25" s="74"/>
      <c r="B25" s="180">
        <v>620</v>
      </c>
      <c r="C25" s="74"/>
      <c r="D25" s="181" t="s">
        <v>57</v>
      </c>
      <c r="E25" s="182">
        <v>8500</v>
      </c>
      <c r="F25" s="182">
        <v>8698.93</v>
      </c>
    </row>
    <row r="26" spans="1:6" x14ac:dyDescent="0.25">
      <c r="A26" s="74"/>
      <c r="B26" s="180">
        <v>630</v>
      </c>
      <c r="C26" s="74"/>
      <c r="D26" s="181" t="s">
        <v>55</v>
      </c>
      <c r="E26" s="182">
        <v>2000</v>
      </c>
      <c r="F26" s="182">
        <v>2410.5300000000002</v>
      </c>
    </row>
    <row r="27" spans="1:6" ht="13.8" thickBot="1" x14ac:dyDescent="0.3">
      <c r="A27" s="75"/>
      <c r="B27" s="177">
        <v>640</v>
      </c>
      <c r="C27" s="75"/>
      <c r="D27" s="183" t="s">
        <v>66</v>
      </c>
      <c r="E27" s="184">
        <v>100</v>
      </c>
      <c r="F27" s="184">
        <v>1230.72</v>
      </c>
    </row>
    <row r="28" spans="1:6" ht="13.8" thickBot="1" x14ac:dyDescent="0.3">
      <c r="A28" s="76" t="s">
        <v>11</v>
      </c>
      <c r="B28" s="77"/>
      <c r="C28" s="77"/>
      <c r="D28" s="77"/>
      <c r="E28" s="116">
        <f>SUM(E24:E27)</f>
        <v>34800</v>
      </c>
      <c r="F28" s="116">
        <f>SUM(F24:F27)</f>
        <v>36640.740000000005</v>
      </c>
    </row>
    <row r="29" spans="1:6" ht="13.8" thickBot="1" x14ac:dyDescent="0.3">
      <c r="A29" s="76" t="s">
        <v>12</v>
      </c>
      <c r="B29" s="77">
        <v>0</v>
      </c>
      <c r="C29" s="77"/>
      <c r="D29" s="77"/>
      <c r="E29" s="117">
        <v>0</v>
      </c>
      <c r="F29" s="118">
        <v>0</v>
      </c>
    </row>
    <row r="30" spans="1:6" ht="13.8" thickBot="1" x14ac:dyDescent="0.3">
      <c r="A30" s="79" t="s">
        <v>13</v>
      </c>
      <c r="B30" s="77" t="s">
        <v>67</v>
      </c>
      <c r="C30" s="77" t="s">
        <v>67</v>
      </c>
      <c r="D30" s="77" t="s">
        <v>67</v>
      </c>
      <c r="E30" s="119">
        <f>SUM(E28:E29)</f>
        <v>34800</v>
      </c>
      <c r="F30" s="119">
        <f>SUM(F28:F29)</f>
        <v>36640.740000000005</v>
      </c>
    </row>
    <row r="34" spans="1:6" ht="15.6" x14ac:dyDescent="0.3">
      <c r="A34" s="56" t="s">
        <v>14</v>
      </c>
      <c r="B34" s="57"/>
      <c r="C34" s="57"/>
      <c r="D34" s="57"/>
      <c r="E34" s="57"/>
      <c r="F34" s="57"/>
    </row>
    <row r="35" spans="1:6" x14ac:dyDescent="0.25">
      <c r="A35" s="80"/>
    </row>
    <row r="36" spans="1:6" ht="21" x14ac:dyDescent="0.25">
      <c r="A36" s="883" t="s">
        <v>22</v>
      </c>
      <c r="B36" s="883"/>
      <c r="C36" s="883"/>
      <c r="D36" s="200" t="s">
        <v>15</v>
      </c>
      <c r="E36" s="593" t="s">
        <v>992</v>
      </c>
      <c r="F36" s="201" t="s">
        <v>1001</v>
      </c>
    </row>
    <row r="37" spans="1:6" ht="33.75" customHeight="1" x14ac:dyDescent="0.25">
      <c r="A37" s="867" t="s">
        <v>138</v>
      </c>
      <c r="B37" s="867"/>
      <c r="C37" s="867"/>
      <c r="D37" s="369" t="s">
        <v>139</v>
      </c>
      <c r="E37" s="186">
        <v>1</v>
      </c>
      <c r="F37" s="185">
        <v>1</v>
      </c>
    </row>
    <row r="38" spans="1:6" ht="33.75" customHeight="1" x14ac:dyDescent="0.25">
      <c r="A38" s="867"/>
      <c r="B38" s="867"/>
      <c r="C38" s="867"/>
      <c r="D38" s="170" t="s">
        <v>140</v>
      </c>
      <c r="E38" s="186">
        <v>600</v>
      </c>
      <c r="F38" s="185">
        <v>631</v>
      </c>
    </row>
    <row r="39" spans="1:6" ht="22.35" customHeight="1" x14ac:dyDescent="0.25">
      <c r="A39" s="867"/>
      <c r="B39" s="867"/>
      <c r="C39" s="867"/>
      <c r="D39" s="170" t="s">
        <v>468</v>
      </c>
      <c r="E39" s="152">
        <v>3</v>
      </c>
      <c r="F39" s="152">
        <v>4</v>
      </c>
    </row>
    <row r="40" spans="1:6" x14ac:dyDescent="0.25">
      <c r="E40" s="84"/>
      <c r="F40" s="84"/>
    </row>
    <row r="41" spans="1:6" x14ac:dyDescent="0.25">
      <c r="A41" s="85" t="s">
        <v>16</v>
      </c>
    </row>
    <row r="42" spans="1:6" ht="135" customHeight="1" x14ac:dyDescent="0.25">
      <c r="A42" s="86" t="s">
        <v>17</v>
      </c>
      <c r="B42" s="870" t="s">
        <v>1157</v>
      </c>
      <c r="C42" s="870"/>
      <c r="D42" s="870"/>
      <c r="E42" s="870"/>
      <c r="F42" s="870"/>
    </row>
    <row r="44" spans="1:6" ht="50.25" customHeight="1" x14ac:dyDescent="0.25">
      <c r="A44" s="86" t="s">
        <v>29</v>
      </c>
      <c r="B44" s="870"/>
      <c r="C44" s="870"/>
      <c r="D44" s="870"/>
      <c r="E44" s="870"/>
      <c r="F44" s="870"/>
    </row>
  </sheetData>
  <sheetProtection selectLockedCells="1" selectUnlockedCells="1"/>
  <mergeCells count="15">
    <mergeCell ref="C13:D13"/>
    <mergeCell ref="D7:F7"/>
    <mergeCell ref="B42:F42"/>
    <mergeCell ref="B44:F44"/>
    <mergeCell ref="C14:D14"/>
    <mergeCell ref="C15:D15"/>
    <mergeCell ref="C16:D16"/>
    <mergeCell ref="C18:F18"/>
    <mergeCell ref="A36:C36"/>
    <mergeCell ref="A37:C39"/>
    <mergeCell ref="D4:F4"/>
    <mergeCell ref="D5:F5"/>
    <mergeCell ref="D6:F6"/>
    <mergeCell ref="C10:F10"/>
    <mergeCell ref="C11:F11"/>
  </mergeCells>
  <pageMargins left="0.7" right="0.7" top="0.75" bottom="0.75" header="0.3" footer="0.3"/>
  <pageSetup paperSize="9" scale="83" firstPageNumber="0" fitToHeight="0" orientation="portrait"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92D050"/>
    <pageSetUpPr fitToPage="1"/>
  </sheetPr>
  <dimension ref="A2:F40"/>
  <sheetViews>
    <sheetView workbookViewId="0">
      <selection activeCell="C16" sqref="C16"/>
    </sheetView>
  </sheetViews>
  <sheetFormatPr defaultColWidth="9.109375" defaultRowHeight="13.2" x14ac:dyDescent="0.25"/>
  <cols>
    <col min="1" max="1" width="32.109375" style="58" customWidth="1"/>
    <col min="2" max="2" width="8.109375" style="58" customWidth="1"/>
    <col min="3" max="3" width="11.88671875" style="58" customWidth="1"/>
    <col min="4" max="4" width="20" style="58" customWidth="1"/>
    <col min="5" max="5" width="15.88671875" style="58" customWidth="1"/>
    <col min="6" max="6" width="19.33203125" style="58" customWidth="1"/>
    <col min="7" max="16384" width="9.109375" style="58"/>
  </cols>
  <sheetData>
    <row r="2" spans="1:6" ht="15.6" x14ac:dyDescent="0.3">
      <c r="A2" s="56" t="s">
        <v>4</v>
      </c>
      <c r="B2" s="56"/>
      <c r="C2" s="57"/>
      <c r="D2" s="57"/>
      <c r="E2" s="57"/>
      <c r="F2" s="57"/>
    </row>
    <row r="3" spans="1:6" ht="16.2" thickBot="1" x14ac:dyDescent="0.35">
      <c r="A3" s="59"/>
      <c r="B3" s="59"/>
    </row>
    <row r="4" spans="1:6" ht="13.8" thickBot="1" x14ac:dyDescent="0.3">
      <c r="C4" s="60" t="s">
        <v>24</v>
      </c>
      <c r="D4" s="834" t="s">
        <v>3</v>
      </c>
      <c r="E4" s="834"/>
      <c r="F4" s="834"/>
    </row>
    <row r="5" spans="1:6" ht="13.8" thickBot="1" x14ac:dyDescent="0.3">
      <c r="A5" s="61" t="s">
        <v>0</v>
      </c>
      <c r="C5" s="62">
        <v>12</v>
      </c>
      <c r="D5" s="835" t="s">
        <v>117</v>
      </c>
      <c r="E5" s="835"/>
      <c r="F5" s="835"/>
    </row>
    <row r="6" spans="1:6" ht="13.8" thickBot="1" x14ac:dyDescent="0.3">
      <c r="A6" s="63" t="s">
        <v>617</v>
      </c>
      <c r="C6" s="64" t="s">
        <v>685</v>
      </c>
      <c r="D6" s="836" t="s">
        <v>130</v>
      </c>
      <c r="E6" s="836"/>
      <c r="F6" s="836"/>
    </row>
    <row r="7" spans="1:6" ht="13.8" thickBot="1" x14ac:dyDescent="0.3">
      <c r="A7" s="68"/>
    </row>
    <row r="8" spans="1:6" ht="13.8" thickBot="1" x14ac:dyDescent="0.3">
      <c r="A8" s="61" t="s">
        <v>21</v>
      </c>
      <c r="C8" s="223" t="s">
        <v>64</v>
      </c>
      <c r="D8" s="224"/>
      <c r="E8" s="224"/>
      <c r="F8" s="225"/>
    </row>
    <row r="9" spans="1:6" ht="13.8" thickBot="1" x14ac:dyDescent="0.3">
      <c r="A9" s="63" t="s">
        <v>42</v>
      </c>
      <c r="C9" s="1294" t="s">
        <v>48</v>
      </c>
      <c r="D9" s="907"/>
      <c r="E9" s="907"/>
      <c r="F9" s="1295"/>
    </row>
    <row r="10" spans="1:6" ht="13.8" thickBot="1" x14ac:dyDescent="0.3">
      <c r="A10" s="63" t="s">
        <v>26</v>
      </c>
      <c r="C10" s="829" t="s">
        <v>65</v>
      </c>
      <c r="D10" s="830"/>
      <c r="E10" s="830"/>
      <c r="F10" s="831"/>
    </row>
    <row r="11" spans="1:6" ht="13.8" thickBot="1" x14ac:dyDescent="0.3">
      <c r="A11" s="68"/>
    </row>
    <row r="12" spans="1:6" ht="13.8" thickBot="1" x14ac:dyDescent="0.3">
      <c r="A12" s="68"/>
      <c r="C12" s="834" t="s">
        <v>28</v>
      </c>
      <c r="D12" s="834"/>
    </row>
    <row r="13" spans="1:6" ht="13.8" thickBot="1" x14ac:dyDescent="0.3">
      <c r="A13" s="71" t="s">
        <v>2</v>
      </c>
      <c r="C13" s="828">
        <v>30</v>
      </c>
      <c r="D13" s="828"/>
    </row>
    <row r="14" spans="1:6" ht="13.8" thickBot="1" x14ac:dyDescent="0.3">
      <c r="A14" s="61" t="s">
        <v>20</v>
      </c>
      <c r="C14" s="828">
        <v>30</v>
      </c>
      <c r="D14" s="828"/>
    </row>
    <row r="15" spans="1:6" ht="13.8" thickBot="1" x14ac:dyDescent="0.3">
      <c r="A15" s="63" t="s">
        <v>1</v>
      </c>
      <c r="C15" s="828">
        <v>32.414999999999999</v>
      </c>
      <c r="D15" s="828"/>
    </row>
    <row r="16" spans="1:6" ht="13.8" thickBot="1" x14ac:dyDescent="0.3">
      <c r="A16" s="72"/>
    </row>
    <row r="17" spans="1:6" ht="13.8" thickBot="1" x14ac:dyDescent="0.3">
      <c r="A17" s="61" t="s">
        <v>18</v>
      </c>
      <c r="C17" s="1279" t="s">
        <v>949</v>
      </c>
      <c r="D17" s="1280"/>
      <c r="E17" s="1280"/>
      <c r="F17" s="1281"/>
    </row>
    <row r="18" spans="1:6" ht="13.8" thickBot="1" x14ac:dyDescent="0.3">
      <c r="A18" s="63" t="s">
        <v>19</v>
      </c>
      <c r="C18" s="363" t="s">
        <v>940</v>
      </c>
      <c r="D18" s="364"/>
      <c r="E18" s="364"/>
      <c r="F18" s="365"/>
    </row>
    <row r="20" spans="1:6" ht="15.6" x14ac:dyDescent="0.3">
      <c r="A20" s="56" t="s">
        <v>5</v>
      </c>
      <c r="B20" s="56"/>
      <c r="C20" s="57"/>
      <c r="D20" s="57"/>
      <c r="E20" s="57"/>
      <c r="F20" s="57"/>
    </row>
    <row r="21" spans="1:6" ht="15.6" x14ac:dyDescent="0.3">
      <c r="A21" s="59"/>
    </row>
    <row r="22" spans="1:6" x14ac:dyDescent="0.25">
      <c r="A22" s="73" t="s">
        <v>23</v>
      </c>
      <c r="B22" s="74" t="s">
        <v>6</v>
      </c>
      <c r="C22" s="74" t="s">
        <v>7</v>
      </c>
      <c r="D22" s="74" t="s">
        <v>8</v>
      </c>
      <c r="E22" s="74" t="s">
        <v>9</v>
      </c>
      <c r="F22" s="74" t="s">
        <v>10</v>
      </c>
    </row>
    <row r="23" spans="1:6" x14ac:dyDescent="0.25">
      <c r="A23" s="74"/>
      <c r="B23" s="661">
        <v>640</v>
      </c>
      <c r="C23" s="126"/>
      <c r="D23" s="181" t="s">
        <v>1008</v>
      </c>
      <c r="E23" s="115">
        <v>0</v>
      </c>
      <c r="F23" s="115">
        <v>11170.4</v>
      </c>
    </row>
    <row r="24" spans="1:6" ht="13.8" thickBot="1" x14ac:dyDescent="0.3">
      <c r="A24" s="75"/>
      <c r="B24" s="75">
        <v>640</v>
      </c>
      <c r="C24" s="75"/>
      <c r="D24" s="75" t="s">
        <v>1009</v>
      </c>
      <c r="E24" s="115">
        <v>30000</v>
      </c>
      <c r="F24" s="115">
        <v>21244.799999999999</v>
      </c>
    </row>
    <row r="25" spans="1:6" ht="13.8" thickBot="1" x14ac:dyDescent="0.3">
      <c r="A25" s="76" t="s">
        <v>11</v>
      </c>
      <c r="B25" s="77"/>
      <c r="C25" s="77"/>
      <c r="D25" s="77"/>
      <c r="E25" s="116">
        <f>E24</f>
        <v>30000</v>
      </c>
      <c r="F25" s="116">
        <f>F23+F24</f>
        <v>32415.199999999997</v>
      </c>
    </row>
    <row r="26" spans="1:6" ht="13.8" thickBot="1" x14ac:dyDescent="0.3">
      <c r="A26" s="76" t="s">
        <v>12</v>
      </c>
      <c r="B26" s="77">
        <v>0</v>
      </c>
      <c r="C26" s="77"/>
      <c r="D26" s="77"/>
      <c r="E26" s="117">
        <v>0</v>
      </c>
      <c r="F26" s="118">
        <v>0</v>
      </c>
    </row>
    <row r="27" spans="1:6" ht="13.8" thickBot="1" x14ac:dyDescent="0.3">
      <c r="A27" s="79" t="s">
        <v>13</v>
      </c>
      <c r="B27" s="77" t="s">
        <v>67</v>
      </c>
      <c r="C27" s="77" t="s">
        <v>67</v>
      </c>
      <c r="D27" s="77" t="s">
        <v>67</v>
      </c>
      <c r="E27" s="119">
        <f>SUM(E25:E26)</f>
        <v>30000</v>
      </c>
      <c r="F27" s="119">
        <f>SUM(F25:F26)</f>
        <v>32415.199999999997</v>
      </c>
    </row>
    <row r="31" spans="1:6" ht="15.6" x14ac:dyDescent="0.3">
      <c r="A31" s="56" t="s">
        <v>14</v>
      </c>
      <c r="B31" s="57"/>
      <c r="C31" s="57"/>
      <c r="D31" s="57"/>
      <c r="E31" s="57"/>
      <c r="F31" s="57"/>
    </row>
    <row r="32" spans="1:6" x14ac:dyDescent="0.25">
      <c r="A32" s="80"/>
    </row>
    <row r="33" spans="1:6" ht="21" x14ac:dyDescent="0.25">
      <c r="A33" s="872" t="s">
        <v>22</v>
      </c>
      <c r="B33" s="872"/>
      <c r="C33" s="872"/>
      <c r="D33" s="153" t="s">
        <v>15</v>
      </c>
      <c r="E33" s="632" t="s">
        <v>992</v>
      </c>
      <c r="F33" s="81" t="s">
        <v>1001</v>
      </c>
    </row>
    <row r="34" spans="1:6" ht="23.25" customHeight="1" x14ac:dyDescent="0.25">
      <c r="A34" s="1278" t="s">
        <v>131</v>
      </c>
      <c r="B34" s="1278"/>
      <c r="C34" s="1278"/>
      <c r="D34" s="107" t="s">
        <v>132</v>
      </c>
      <c r="E34" s="83">
        <v>35</v>
      </c>
      <c r="F34" s="83">
        <v>39</v>
      </c>
    </row>
    <row r="35" spans="1:6" ht="35.25" customHeight="1" x14ac:dyDescent="0.25">
      <c r="A35" s="1300" t="s">
        <v>764</v>
      </c>
      <c r="B35" s="1300"/>
      <c r="C35" s="1300"/>
      <c r="D35" s="634" t="s">
        <v>765</v>
      </c>
      <c r="E35" s="145">
        <v>1</v>
      </c>
      <c r="F35" s="83">
        <v>1</v>
      </c>
    </row>
    <row r="36" spans="1:6" x14ac:dyDescent="0.25">
      <c r="E36" s="84"/>
      <c r="F36" s="84"/>
    </row>
    <row r="37" spans="1:6" x14ac:dyDescent="0.25">
      <c r="A37" s="85" t="s">
        <v>16</v>
      </c>
    </row>
    <row r="38" spans="1:6" ht="71.25" customHeight="1" x14ac:dyDescent="0.25">
      <c r="A38" s="86" t="s">
        <v>17</v>
      </c>
      <c r="B38" s="870" t="s">
        <v>1007</v>
      </c>
      <c r="C38" s="870"/>
      <c r="D38" s="870"/>
      <c r="E38" s="870"/>
      <c r="F38" s="870"/>
    </row>
    <row r="40" spans="1:6" ht="45.75" customHeight="1" x14ac:dyDescent="0.25">
      <c r="A40" s="86" t="s">
        <v>29</v>
      </c>
      <c r="B40" s="885"/>
      <c r="C40" s="886"/>
      <c r="D40" s="886"/>
      <c r="E40" s="886"/>
      <c r="F40" s="887"/>
    </row>
  </sheetData>
  <sheetProtection selectLockedCells="1" selectUnlockedCells="1"/>
  <mergeCells count="15">
    <mergeCell ref="C12:D12"/>
    <mergeCell ref="B40:F40"/>
    <mergeCell ref="A35:C35"/>
    <mergeCell ref="B38:F38"/>
    <mergeCell ref="C13:D13"/>
    <mergeCell ref="C14:D14"/>
    <mergeCell ref="C15:D15"/>
    <mergeCell ref="C17:F17"/>
    <mergeCell ref="A33:C33"/>
    <mergeCell ref="A34:C34"/>
    <mergeCell ref="D4:F4"/>
    <mergeCell ref="D5:F5"/>
    <mergeCell ref="D6:F6"/>
    <mergeCell ref="C9:F9"/>
    <mergeCell ref="C10:F10"/>
  </mergeCells>
  <pageMargins left="0.7" right="0.7" top="0.75" bottom="0.75" header="0.3" footer="0.3"/>
  <pageSetup paperSize="9" scale="83" firstPageNumber="0" fitToHeight="0" orientation="portrait"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H39"/>
  <sheetViews>
    <sheetView showGridLines="0" workbookViewId="0">
      <selection activeCell="B38" sqref="B38"/>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v>
      </c>
      <c r="D4" s="42" t="s">
        <v>50</v>
      </c>
      <c r="E4" s="43"/>
      <c r="F4" s="44"/>
    </row>
    <row r="5" spans="1:8" ht="13.8" thickBot="1" x14ac:dyDescent="0.3">
      <c r="A5" s="10" t="s">
        <v>617</v>
      </c>
      <c r="C5" s="36" t="s">
        <v>203</v>
      </c>
      <c r="D5" s="30" t="s">
        <v>141</v>
      </c>
      <c r="E5" s="31"/>
      <c r="F5" s="32"/>
    </row>
    <row r="6" spans="1:8" ht="13.8" thickBot="1" x14ac:dyDescent="0.3">
      <c r="A6" s="3"/>
    </row>
    <row r="7" spans="1:8" ht="13.8" thickBot="1" x14ac:dyDescent="0.3">
      <c r="A7" s="10" t="s">
        <v>21</v>
      </c>
      <c r="C7" s="6" t="s">
        <v>142</v>
      </c>
      <c r="D7" s="5"/>
      <c r="E7" s="5"/>
      <c r="F7" s="45"/>
    </row>
    <row r="8" spans="1:8" ht="13.8" thickBot="1" x14ac:dyDescent="0.3">
      <c r="A8" s="11" t="s">
        <v>42</v>
      </c>
      <c r="C8" s="716" t="s">
        <v>48</v>
      </c>
      <c r="D8" s="717"/>
      <c r="E8" s="717"/>
      <c r="F8" s="718"/>
    </row>
    <row r="9" spans="1:8" ht="13.8" thickBot="1" x14ac:dyDescent="0.3">
      <c r="A9" s="11" t="s">
        <v>26</v>
      </c>
      <c r="C9" s="716" t="s">
        <v>822</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49.4</v>
      </c>
      <c r="D12" s="722"/>
    </row>
    <row r="13" spans="1:8" ht="13.8" thickBot="1" x14ac:dyDescent="0.3">
      <c r="A13" s="10" t="s">
        <v>20</v>
      </c>
      <c r="C13" s="721">
        <v>49.4</v>
      </c>
      <c r="D13" s="722"/>
    </row>
    <row r="14" spans="1:8" ht="13.8" thickBot="1" x14ac:dyDescent="0.3">
      <c r="A14" s="11" t="s">
        <v>1</v>
      </c>
      <c r="C14" s="721">
        <v>24.201000000000001</v>
      </c>
      <c r="D14" s="722"/>
    </row>
    <row r="15" spans="1:8" ht="3" customHeight="1" thickBot="1" x14ac:dyDescent="0.3">
      <c r="A15" s="7"/>
    </row>
    <row r="16" spans="1:8" ht="13.8" thickBot="1" x14ac:dyDescent="0.3">
      <c r="A16" s="10" t="s">
        <v>18</v>
      </c>
      <c r="C16" s="716" t="s">
        <v>962</v>
      </c>
      <c r="D16" s="717"/>
      <c r="E16" s="717"/>
      <c r="F16" s="718"/>
    </row>
    <row r="17" spans="1:8" ht="13.8" thickBot="1" x14ac:dyDescent="0.3">
      <c r="A17" s="11" t="s">
        <v>19</v>
      </c>
      <c r="C17" s="716" t="s">
        <v>940</v>
      </c>
      <c r="D17" s="717"/>
      <c r="E17" s="717"/>
      <c r="F17" s="718"/>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6"/>
      <c r="B22" s="54" t="s">
        <v>53</v>
      </c>
      <c r="C22" s="16"/>
      <c r="D22" s="16" t="s">
        <v>54</v>
      </c>
      <c r="E22" s="47">
        <v>35500</v>
      </c>
      <c r="F22" s="47">
        <v>17214.060000000001</v>
      </c>
    </row>
    <row r="23" spans="1:8" x14ac:dyDescent="0.25">
      <c r="A23" s="24"/>
      <c r="B23" s="54">
        <v>620</v>
      </c>
      <c r="C23" s="16"/>
      <c r="D23" s="16" t="s">
        <v>57</v>
      </c>
      <c r="E23" s="47">
        <v>13200</v>
      </c>
      <c r="F23" s="47">
        <v>6394.76</v>
      </c>
    </row>
    <row r="24" spans="1:8" x14ac:dyDescent="0.25">
      <c r="A24" s="24"/>
      <c r="B24" s="54">
        <v>630</v>
      </c>
      <c r="C24" s="16"/>
      <c r="D24" s="16" t="s">
        <v>55</v>
      </c>
      <c r="E24" s="47">
        <v>600</v>
      </c>
      <c r="F24" s="47">
        <v>253.83</v>
      </c>
    </row>
    <row r="25" spans="1:8" ht="13.8" thickBot="1" x14ac:dyDescent="0.3">
      <c r="A25" s="16"/>
      <c r="B25" s="54">
        <v>640</v>
      </c>
      <c r="C25" s="26"/>
      <c r="D25" s="16" t="s">
        <v>56</v>
      </c>
      <c r="E25" s="47">
        <v>100</v>
      </c>
      <c r="F25" s="47">
        <v>338.59</v>
      </c>
    </row>
    <row r="26" spans="1:8" ht="13.8" thickBot="1" x14ac:dyDescent="0.3">
      <c r="A26" s="17" t="s">
        <v>11</v>
      </c>
      <c r="B26" s="18"/>
      <c r="C26" s="18"/>
      <c r="D26" s="18"/>
      <c r="E26" s="53">
        <f>SUM(E22:E25)</f>
        <v>49400</v>
      </c>
      <c r="F26" s="53">
        <f>SUM(F22:F25)</f>
        <v>24201.24</v>
      </c>
    </row>
    <row r="27" spans="1:8" ht="13.8" thickBot="1" x14ac:dyDescent="0.3">
      <c r="A27" s="27" t="s">
        <v>12</v>
      </c>
      <c r="B27" s="25"/>
      <c r="C27" s="25"/>
      <c r="D27" s="25"/>
      <c r="E27" s="48"/>
      <c r="F27" s="49"/>
    </row>
    <row r="28" spans="1:8" ht="13.8" thickBot="1" x14ac:dyDescent="0.3">
      <c r="A28" s="20" t="s">
        <v>13</v>
      </c>
      <c r="B28" s="18"/>
      <c r="C28" s="18"/>
      <c r="D28" s="18"/>
      <c r="E28" s="50">
        <f>E26</f>
        <v>49400</v>
      </c>
      <c r="F28" s="50">
        <f>F26</f>
        <v>24201.24</v>
      </c>
    </row>
    <row r="29" spans="1:8" ht="7.5" customHeight="1" x14ac:dyDescent="0.25"/>
    <row r="30" spans="1:8" hidden="1" x14ac:dyDescent="0.25"/>
    <row r="31" spans="1:8" ht="15.6" x14ac:dyDescent="0.3">
      <c r="A31" s="8" t="s">
        <v>14</v>
      </c>
      <c r="B31" s="9"/>
      <c r="C31" s="9"/>
      <c r="D31" s="9"/>
      <c r="E31" s="9"/>
      <c r="F31" s="9"/>
      <c r="G31" s="40"/>
      <c r="H31" s="40"/>
    </row>
    <row r="32" spans="1:8" ht="6" customHeight="1" x14ac:dyDescent="0.25">
      <c r="A32" s="1"/>
    </row>
    <row r="33" spans="1:8" ht="21" x14ac:dyDescent="0.25">
      <c r="A33" s="733" t="s">
        <v>22</v>
      </c>
      <c r="B33" s="734"/>
      <c r="C33" s="735"/>
      <c r="D33" s="155" t="s">
        <v>15</v>
      </c>
      <c r="E33" s="156" t="s">
        <v>936</v>
      </c>
      <c r="F33" s="23" t="s">
        <v>937</v>
      </c>
    </row>
    <row r="34" spans="1:8" ht="68.25" customHeight="1" x14ac:dyDescent="0.25">
      <c r="A34" s="732" t="s">
        <v>143</v>
      </c>
      <c r="B34" s="732"/>
      <c r="C34" s="732"/>
      <c r="D34" s="39" t="s">
        <v>145</v>
      </c>
      <c r="E34" s="38">
        <v>21</v>
      </c>
      <c r="F34" s="38">
        <v>11</v>
      </c>
    </row>
    <row r="35" spans="1:8" ht="57.75" customHeight="1" x14ac:dyDescent="0.25">
      <c r="A35" s="732" t="s">
        <v>144</v>
      </c>
      <c r="B35" s="732"/>
      <c r="C35" s="732"/>
      <c r="D35" s="39" t="s">
        <v>146</v>
      </c>
      <c r="E35" s="222">
        <v>1</v>
      </c>
      <c r="F35" s="222">
        <v>1</v>
      </c>
    </row>
    <row r="36" spans="1:8" ht="27.75" customHeight="1" x14ac:dyDescent="0.25">
      <c r="A36" s="4" t="s">
        <v>16</v>
      </c>
      <c r="E36" s="14"/>
      <c r="F36" s="14"/>
    </row>
    <row r="37" spans="1:8" ht="108.75" customHeight="1" x14ac:dyDescent="0.25">
      <c r="A37" s="28" t="s">
        <v>17</v>
      </c>
      <c r="B37" s="723" t="s">
        <v>963</v>
      </c>
      <c r="C37" s="724"/>
      <c r="D37" s="724"/>
      <c r="E37" s="724"/>
      <c r="F37" s="725"/>
      <c r="G37" s="14"/>
      <c r="H37" s="14"/>
    </row>
    <row r="38" spans="1:8" ht="12" customHeight="1" x14ac:dyDescent="0.25"/>
    <row r="39" spans="1:8" ht="28.5" customHeight="1" x14ac:dyDescent="0.25">
      <c r="A39" s="28" t="s">
        <v>29</v>
      </c>
      <c r="B39" s="848"/>
      <c r="C39" s="849"/>
      <c r="D39" s="849"/>
      <c r="E39" s="849"/>
      <c r="F39" s="850"/>
    </row>
  </sheetData>
  <mergeCells count="13">
    <mergeCell ref="C14:D14"/>
    <mergeCell ref="B37:F37"/>
    <mergeCell ref="B39:F39"/>
    <mergeCell ref="C16:F16"/>
    <mergeCell ref="C17:F17"/>
    <mergeCell ref="A33:C33"/>
    <mergeCell ref="A34:C34"/>
    <mergeCell ref="A35:C35"/>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rgb="FF92D050"/>
    <pageSetUpPr fitToPage="1"/>
  </sheetPr>
  <dimension ref="A1:H38"/>
  <sheetViews>
    <sheetView showGridLines="0" workbookViewId="0">
      <selection activeCell="F34" sqref="F34"/>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13</v>
      </c>
      <c r="D4" s="42" t="s">
        <v>285</v>
      </c>
      <c r="E4" s="43"/>
      <c r="F4" s="44"/>
    </row>
    <row r="5" spans="1:8" ht="13.8" thickBot="1" x14ac:dyDescent="0.3">
      <c r="A5" s="63" t="s">
        <v>617</v>
      </c>
      <c r="C5" s="36" t="s">
        <v>305</v>
      </c>
      <c r="D5" s="30" t="s">
        <v>306</v>
      </c>
      <c r="E5" s="31"/>
      <c r="F5" s="32"/>
    </row>
    <row r="6" spans="1:8" ht="13.8" thickBot="1" x14ac:dyDescent="0.3">
      <c r="A6" s="3"/>
    </row>
    <row r="7" spans="1:8" ht="13.8" thickBot="1" x14ac:dyDescent="0.3">
      <c r="A7" s="10" t="s">
        <v>21</v>
      </c>
      <c r="C7" s="6" t="s">
        <v>147</v>
      </c>
      <c r="D7" s="5"/>
      <c r="E7" s="5"/>
      <c r="F7" s="45"/>
    </row>
    <row r="8" spans="1:8" ht="13.8" thickBot="1" x14ac:dyDescent="0.3">
      <c r="A8" s="11" t="s">
        <v>42</v>
      </c>
      <c r="C8" s="716" t="s">
        <v>48</v>
      </c>
      <c r="D8" s="717"/>
      <c r="E8" s="717"/>
      <c r="F8" s="718"/>
    </row>
    <row r="9" spans="1:8" ht="13.8" thickBot="1" x14ac:dyDescent="0.3">
      <c r="A9" s="11" t="s">
        <v>26</v>
      </c>
      <c r="C9" s="716" t="s">
        <v>83</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851.95</v>
      </c>
      <c r="D12" s="722"/>
    </row>
    <row r="13" spans="1:8" ht="13.8" thickBot="1" x14ac:dyDescent="0.3">
      <c r="A13" s="10" t="s">
        <v>20</v>
      </c>
      <c r="C13" s="721">
        <v>851.95</v>
      </c>
      <c r="D13" s="722"/>
    </row>
    <row r="14" spans="1:8" ht="13.8" thickBot="1" x14ac:dyDescent="0.3">
      <c r="A14" s="11" t="s">
        <v>1</v>
      </c>
      <c r="C14" s="721">
        <v>398.24799999999999</v>
      </c>
      <c r="D14" s="722"/>
    </row>
    <row r="15" spans="1:8" ht="3" customHeight="1" thickBot="1" x14ac:dyDescent="0.3">
      <c r="A15" s="7"/>
    </row>
    <row r="16" spans="1:8" ht="13.8" thickBot="1" x14ac:dyDescent="0.3">
      <c r="A16" s="10" t="s">
        <v>18</v>
      </c>
      <c r="C16" s="716" t="s">
        <v>960</v>
      </c>
      <c r="D16" s="717"/>
      <c r="E16" s="717"/>
      <c r="F16" s="717"/>
    </row>
    <row r="17" spans="1:8" ht="13.8" thickBot="1" x14ac:dyDescent="0.3">
      <c r="A17" s="11" t="s">
        <v>19</v>
      </c>
      <c r="C17" s="716" t="s">
        <v>940</v>
      </c>
      <c r="D17" s="717"/>
      <c r="E17" s="717"/>
      <c r="F17" s="717"/>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6"/>
      <c r="B22" s="54" t="s">
        <v>53</v>
      </c>
      <c r="C22" s="16"/>
      <c r="D22" s="16" t="s">
        <v>54</v>
      </c>
      <c r="E22" s="47">
        <v>518400</v>
      </c>
      <c r="F22" s="47">
        <v>231936.9</v>
      </c>
    </row>
    <row r="23" spans="1:8" x14ac:dyDescent="0.25">
      <c r="A23" s="24"/>
      <c r="B23" s="54">
        <v>620</v>
      </c>
      <c r="C23" s="16"/>
      <c r="D23" s="16" t="s">
        <v>57</v>
      </c>
      <c r="E23" s="47">
        <v>191550</v>
      </c>
      <c r="F23" s="47">
        <v>83556.61</v>
      </c>
    </row>
    <row r="24" spans="1:8" x14ac:dyDescent="0.25">
      <c r="A24" s="24"/>
      <c r="B24" s="54">
        <v>630</v>
      </c>
      <c r="C24" s="16"/>
      <c r="D24" s="16" t="s">
        <v>55</v>
      </c>
      <c r="E24" s="47">
        <v>130000</v>
      </c>
      <c r="F24" s="47">
        <v>52863.56</v>
      </c>
    </row>
    <row r="25" spans="1:8" ht="13.8" thickBot="1" x14ac:dyDescent="0.3">
      <c r="A25" s="16"/>
      <c r="B25" s="54">
        <v>640</v>
      </c>
      <c r="C25" s="26"/>
      <c r="D25" s="16" t="s">
        <v>56</v>
      </c>
      <c r="E25" s="47">
        <v>12000</v>
      </c>
      <c r="F25" s="47">
        <v>11567.02</v>
      </c>
    </row>
    <row r="26" spans="1:8" ht="13.8" thickBot="1" x14ac:dyDescent="0.3">
      <c r="A26" s="17" t="s">
        <v>11</v>
      </c>
      <c r="B26" s="18"/>
      <c r="C26" s="18"/>
      <c r="D26" s="18"/>
      <c r="E26" s="52">
        <f>SUM(E22:E25)</f>
        <v>851950</v>
      </c>
      <c r="F26" s="544">
        <f>SUM(F22:F25)</f>
        <v>379924.09</v>
      </c>
    </row>
    <row r="27" spans="1:8" ht="13.8" thickBot="1" x14ac:dyDescent="0.3">
      <c r="A27" s="27" t="s">
        <v>12</v>
      </c>
      <c r="B27" s="25"/>
      <c r="C27" s="25"/>
      <c r="D27" s="25"/>
      <c r="E27" s="323">
        <v>0</v>
      </c>
      <c r="F27" s="321">
        <v>18324</v>
      </c>
    </row>
    <row r="28" spans="1:8" ht="13.8" thickBot="1" x14ac:dyDescent="0.3">
      <c r="A28" s="20" t="s">
        <v>13</v>
      </c>
      <c r="B28" s="18"/>
      <c r="C28" s="18"/>
      <c r="D28" s="18"/>
      <c r="E28" s="50">
        <f>E27+E26</f>
        <v>851950</v>
      </c>
      <c r="F28" s="50">
        <f>F27+F26</f>
        <v>398248.09</v>
      </c>
    </row>
    <row r="29" spans="1:8" ht="7.5" customHeight="1" x14ac:dyDescent="0.25"/>
    <row r="30" spans="1:8" hidden="1" x14ac:dyDescent="0.25"/>
    <row r="31" spans="1:8" ht="15.6" x14ac:dyDescent="0.3">
      <c r="A31" s="8" t="s">
        <v>14</v>
      </c>
      <c r="B31" s="9"/>
      <c r="C31" s="9"/>
      <c r="D31" s="9"/>
      <c r="E31" s="9"/>
      <c r="F31" s="9"/>
      <c r="G31" s="40"/>
      <c r="H31" s="40"/>
    </row>
    <row r="32" spans="1:8" ht="6" customHeight="1" x14ac:dyDescent="0.25">
      <c r="A32" s="1"/>
    </row>
    <row r="33" spans="1:8" ht="21" x14ac:dyDescent="0.25">
      <c r="A33" s="733" t="s">
        <v>22</v>
      </c>
      <c r="B33" s="734"/>
      <c r="C33" s="735"/>
      <c r="D33" s="155" t="s">
        <v>15</v>
      </c>
      <c r="E33" s="23" t="s">
        <v>936</v>
      </c>
      <c r="F33" s="23" t="s">
        <v>1001</v>
      </c>
    </row>
    <row r="34" spans="1:8" ht="40.799999999999997" x14ac:dyDescent="0.25">
      <c r="A34" s="740" t="s">
        <v>307</v>
      </c>
      <c r="B34" s="741"/>
      <c r="C34" s="742"/>
      <c r="D34" s="39" t="s">
        <v>308</v>
      </c>
      <c r="E34" s="307">
        <v>0</v>
      </c>
      <c r="F34" s="307">
        <v>0</v>
      </c>
    </row>
    <row r="35" spans="1:8" x14ac:dyDescent="0.25">
      <c r="A35" s="4" t="s">
        <v>16</v>
      </c>
      <c r="E35" s="14"/>
      <c r="F35" s="14"/>
    </row>
    <row r="36" spans="1:8" ht="99.75" customHeight="1" x14ac:dyDescent="0.25">
      <c r="A36" s="28" t="s">
        <v>17</v>
      </c>
      <c r="B36" s="723" t="s">
        <v>856</v>
      </c>
      <c r="C36" s="724"/>
      <c r="D36" s="724"/>
      <c r="E36" s="724"/>
      <c r="F36" s="725"/>
      <c r="G36" s="14"/>
      <c r="H36" s="14"/>
    </row>
    <row r="37" spans="1:8" ht="11.25" customHeight="1" x14ac:dyDescent="0.25"/>
    <row r="38" spans="1:8" ht="49.5" customHeight="1" x14ac:dyDescent="0.25">
      <c r="A38" s="28" t="s">
        <v>29</v>
      </c>
      <c r="B38" s="723" t="s">
        <v>857</v>
      </c>
      <c r="C38" s="724"/>
      <c r="D38" s="724"/>
      <c r="E38" s="724"/>
      <c r="F38" s="725"/>
    </row>
  </sheetData>
  <mergeCells count="12">
    <mergeCell ref="C14:D14"/>
    <mergeCell ref="C8:F8"/>
    <mergeCell ref="C9:F9"/>
    <mergeCell ref="C11:D11"/>
    <mergeCell ref="C12:D12"/>
    <mergeCell ref="C13:D13"/>
    <mergeCell ref="B36:F36"/>
    <mergeCell ref="B38:F38"/>
    <mergeCell ref="C16:F16"/>
    <mergeCell ref="C17:F17"/>
    <mergeCell ref="A33:C33"/>
    <mergeCell ref="A34:C34"/>
  </mergeCells>
  <pageMargins left="0.7" right="0.7" top="0.75" bottom="0.75" header="0.3" footer="0.3"/>
  <pageSetup paperSize="9" scale="94" fitToHeight="0" orientation="portrait"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rgb="FF92D050"/>
    <pageSetUpPr fitToPage="1"/>
  </sheetPr>
  <dimension ref="A1:F42"/>
  <sheetViews>
    <sheetView topLeftCell="A34" workbookViewId="0">
      <selection activeCell="F38" sqref="F38"/>
    </sheetView>
  </sheetViews>
  <sheetFormatPr defaultRowHeight="13.2" x14ac:dyDescent="0.25"/>
  <cols>
    <col min="1" max="1" width="22.109375" customWidth="1"/>
    <col min="3" max="3" width="12.5546875" customWidth="1"/>
    <col min="4" max="4" width="23" customWidth="1"/>
    <col min="5" max="5" width="10.88671875" customWidth="1"/>
    <col min="6" max="6" width="20.6640625" customWidth="1"/>
  </cols>
  <sheetData>
    <row r="1" spans="1:6" ht="15.6" x14ac:dyDescent="0.3">
      <c r="A1" s="262" t="s">
        <v>4</v>
      </c>
      <c r="B1" s="262"/>
      <c r="C1" s="263"/>
      <c r="D1" s="263"/>
      <c r="E1" s="263"/>
      <c r="F1" s="263"/>
    </row>
    <row r="2" spans="1:6" ht="15.6" x14ac:dyDescent="0.3">
      <c r="A2" s="264"/>
      <c r="B2" s="264"/>
    </row>
    <row r="3" spans="1:6" x14ac:dyDescent="0.25">
      <c r="C3" s="265" t="s">
        <v>24</v>
      </c>
      <c r="D3" s="1236" t="s">
        <v>3</v>
      </c>
      <c r="E3" s="1236"/>
      <c r="F3" s="1236"/>
    </row>
    <row r="4" spans="1:6" x14ac:dyDescent="0.25">
      <c r="A4" s="266" t="s">
        <v>0</v>
      </c>
      <c r="C4" s="267">
        <v>13</v>
      </c>
      <c r="D4" s="291" t="s">
        <v>285</v>
      </c>
      <c r="E4" s="292"/>
      <c r="F4" s="292"/>
    </row>
    <row r="5" spans="1:6" ht="13.8" thickBot="1" x14ac:dyDescent="0.3">
      <c r="A5" s="63" t="s">
        <v>617</v>
      </c>
      <c r="C5" s="269" t="s">
        <v>286</v>
      </c>
      <c r="D5" s="270" t="s">
        <v>287</v>
      </c>
      <c r="E5" s="271"/>
      <c r="F5" s="271"/>
    </row>
    <row r="6" spans="1:6" x14ac:dyDescent="0.25">
      <c r="A6" s="273"/>
    </row>
    <row r="7" spans="1:6" x14ac:dyDescent="0.25">
      <c r="A7" s="266" t="s">
        <v>21</v>
      </c>
      <c r="C7" s="293" t="s">
        <v>288</v>
      </c>
      <c r="D7" s="294" t="s">
        <v>289</v>
      </c>
      <c r="E7" s="294"/>
      <c r="F7" s="294"/>
    </row>
    <row r="8" spans="1:6" x14ac:dyDescent="0.25">
      <c r="A8" s="268" t="s">
        <v>42</v>
      </c>
      <c r="C8" s="1303" t="s">
        <v>48</v>
      </c>
      <c r="D8" s="1303"/>
      <c r="E8" s="1303"/>
      <c r="F8" s="1303"/>
    </row>
    <row r="9" spans="1:6" x14ac:dyDescent="0.25">
      <c r="A9" s="268" t="s">
        <v>26</v>
      </c>
      <c r="C9" s="1303" t="s">
        <v>887</v>
      </c>
      <c r="D9" s="1303"/>
      <c r="E9" s="1303"/>
      <c r="F9" s="1303"/>
    </row>
    <row r="10" spans="1:6" x14ac:dyDescent="0.25">
      <c r="A10" s="273"/>
    </row>
    <row r="11" spans="1:6" x14ac:dyDescent="0.25">
      <c r="A11" s="273"/>
      <c r="C11" s="1236" t="s">
        <v>28</v>
      </c>
      <c r="D11" s="1236"/>
    </row>
    <row r="12" spans="1:6" x14ac:dyDescent="0.25">
      <c r="A12" s="274" t="s">
        <v>2</v>
      </c>
      <c r="C12" s="1301">
        <v>151.25</v>
      </c>
      <c r="D12" s="1302"/>
    </row>
    <row r="13" spans="1:6" x14ac:dyDescent="0.25">
      <c r="A13" s="266" t="s">
        <v>20</v>
      </c>
      <c r="C13" s="1301">
        <v>151.25</v>
      </c>
      <c r="D13" s="1302"/>
    </row>
    <row r="14" spans="1:6" x14ac:dyDescent="0.25">
      <c r="A14" s="268" t="s">
        <v>1</v>
      </c>
      <c r="C14" s="1301">
        <v>71.216999999999999</v>
      </c>
      <c r="D14" s="1302"/>
    </row>
    <row r="15" spans="1:6" ht="13.8" thickBot="1" x14ac:dyDescent="0.3">
      <c r="A15" s="275"/>
    </row>
    <row r="16" spans="1:6" x14ac:dyDescent="0.25">
      <c r="A16" s="266" t="s">
        <v>18</v>
      </c>
      <c r="C16" s="1226" t="s">
        <v>996</v>
      </c>
      <c r="D16" s="1227"/>
      <c r="E16" s="1227"/>
      <c r="F16" s="1228"/>
    </row>
    <row r="17" spans="1:6" ht="13.8" thickBot="1" x14ac:dyDescent="0.3">
      <c r="A17" s="268" t="s">
        <v>19</v>
      </c>
      <c r="C17" s="615" t="s">
        <v>940</v>
      </c>
      <c r="D17" s="616"/>
      <c r="E17" s="616"/>
      <c r="F17" s="617"/>
    </row>
    <row r="19" spans="1:6" ht="15.6" x14ac:dyDescent="0.3">
      <c r="A19" s="262" t="s">
        <v>276</v>
      </c>
      <c r="B19" s="262"/>
      <c r="C19" s="263"/>
      <c r="D19" s="263"/>
      <c r="E19" s="263"/>
      <c r="F19" s="263"/>
    </row>
    <row r="20" spans="1:6" ht="6" customHeight="1" x14ac:dyDescent="0.3">
      <c r="A20" s="264"/>
    </row>
    <row r="21" spans="1:6" ht="20.399999999999999" x14ac:dyDescent="0.25">
      <c r="A21" s="301" t="s">
        <v>23</v>
      </c>
      <c r="B21" s="302" t="s">
        <v>6</v>
      </c>
      <c r="C21" s="302" t="s">
        <v>7</v>
      </c>
      <c r="D21" s="302" t="s">
        <v>8</v>
      </c>
      <c r="E21" s="303" t="s">
        <v>9</v>
      </c>
      <c r="F21" s="302" t="s">
        <v>10</v>
      </c>
    </row>
    <row r="22" spans="1:6" x14ac:dyDescent="0.25">
      <c r="A22" s="297"/>
      <c r="B22" s="297">
        <v>610</v>
      </c>
      <c r="C22" s="297"/>
      <c r="D22" s="281" t="s">
        <v>54</v>
      </c>
      <c r="E22" s="280">
        <v>105100</v>
      </c>
      <c r="F22" s="280">
        <v>47676.03</v>
      </c>
    </row>
    <row r="23" spans="1:6" x14ac:dyDescent="0.25">
      <c r="A23" s="279"/>
      <c r="B23" s="279">
        <v>620</v>
      </c>
      <c r="C23" s="279"/>
      <c r="D23" s="279" t="s">
        <v>57</v>
      </c>
      <c r="E23" s="280">
        <v>38850</v>
      </c>
      <c r="F23" s="280">
        <v>17092.62</v>
      </c>
    </row>
    <row r="24" spans="1:6" x14ac:dyDescent="0.25">
      <c r="A24" s="279"/>
      <c r="B24" s="279">
        <v>630</v>
      </c>
      <c r="C24" s="279"/>
      <c r="D24" s="279" t="s">
        <v>55</v>
      </c>
      <c r="E24" s="280">
        <v>6500</v>
      </c>
      <c r="F24" s="280">
        <v>3616.13</v>
      </c>
    </row>
    <row r="25" spans="1:6" x14ac:dyDescent="0.25">
      <c r="A25" s="279"/>
      <c r="B25" s="279">
        <v>640</v>
      </c>
      <c r="C25" s="279"/>
      <c r="D25" s="279" t="s">
        <v>66</v>
      </c>
      <c r="E25" s="280">
        <v>800</v>
      </c>
      <c r="F25" s="280">
        <v>2832.59</v>
      </c>
    </row>
    <row r="26" spans="1:6" x14ac:dyDescent="0.25">
      <c r="A26" s="298" t="s">
        <v>11</v>
      </c>
      <c r="B26" s="284"/>
      <c r="C26" s="284"/>
      <c r="D26" s="299"/>
      <c r="E26" s="421">
        <f>SUM(E22:E25)</f>
        <v>151250</v>
      </c>
      <c r="F26" s="421">
        <f>SUM(F22:F25)</f>
        <v>71217.37</v>
      </c>
    </row>
    <row r="27" spans="1:6" x14ac:dyDescent="0.25">
      <c r="A27" s="283" t="s">
        <v>12</v>
      </c>
      <c r="B27" s="285"/>
      <c r="C27" s="285"/>
      <c r="D27" s="278"/>
      <c r="E27" s="280">
        <v>0</v>
      </c>
      <c r="F27" s="280">
        <v>0</v>
      </c>
    </row>
    <row r="28" spans="1:6" x14ac:dyDescent="0.25">
      <c r="A28" s="287" t="s">
        <v>13</v>
      </c>
      <c r="B28" s="285"/>
      <c r="C28" s="285"/>
      <c r="D28" s="278"/>
      <c r="E28" s="618">
        <f>E27+E26</f>
        <v>151250</v>
      </c>
      <c r="F28" s="618">
        <f>F27+F26</f>
        <v>71217.37</v>
      </c>
    </row>
    <row r="30" spans="1:6" ht="15.6" x14ac:dyDescent="0.3">
      <c r="A30" s="262" t="s">
        <v>277</v>
      </c>
      <c r="B30" s="263"/>
      <c r="C30" s="263"/>
      <c r="D30" s="263"/>
      <c r="E30" s="263"/>
      <c r="F30" s="263"/>
    </row>
    <row r="31" spans="1:6" x14ac:dyDescent="0.25">
      <c r="A31" s="288"/>
    </row>
    <row r="32" spans="1:6" ht="20.399999999999999" x14ac:dyDescent="0.25">
      <c r="A32" s="1233" t="s">
        <v>278</v>
      </c>
      <c r="B32" s="1233"/>
      <c r="C32" s="1233"/>
      <c r="D32" s="300" t="s">
        <v>15</v>
      </c>
      <c r="E32" s="300" t="s">
        <v>992</v>
      </c>
      <c r="F32" s="300" t="s">
        <v>997</v>
      </c>
    </row>
    <row r="33" spans="1:6" ht="51" x14ac:dyDescent="0.25">
      <c r="A33" s="1234" t="s">
        <v>290</v>
      </c>
      <c r="B33" s="1234"/>
      <c r="C33" s="1234"/>
      <c r="D33" s="295" t="s">
        <v>291</v>
      </c>
      <c r="E33" s="638" t="s">
        <v>848</v>
      </c>
      <c r="F33" s="638" t="s">
        <v>998</v>
      </c>
    </row>
    <row r="34" spans="1:6" ht="30.6" x14ac:dyDescent="0.25">
      <c r="A34" s="1234"/>
      <c r="B34" s="1234"/>
      <c r="C34" s="1234"/>
      <c r="D34" s="295" t="s">
        <v>292</v>
      </c>
      <c r="E34" s="659" t="s">
        <v>849</v>
      </c>
      <c r="F34" s="659" t="s">
        <v>999</v>
      </c>
    </row>
    <row r="35" spans="1:6" ht="30.6" x14ac:dyDescent="0.25">
      <c r="A35" s="1234"/>
      <c r="B35" s="1234"/>
      <c r="C35" s="1234"/>
      <c r="D35" s="638" t="s">
        <v>794</v>
      </c>
      <c r="E35" s="543">
        <v>35</v>
      </c>
      <c r="F35" s="439">
        <v>20</v>
      </c>
    </row>
    <row r="36" spans="1:6" ht="38.4" customHeight="1" x14ac:dyDescent="0.25">
      <c r="A36" s="1234" t="s">
        <v>293</v>
      </c>
      <c r="B36" s="1234"/>
      <c r="C36" s="1234"/>
      <c r="D36" s="295" t="s">
        <v>294</v>
      </c>
      <c r="E36" s="543">
        <v>130</v>
      </c>
      <c r="F36" s="439">
        <v>65</v>
      </c>
    </row>
    <row r="37" spans="1:6" ht="30.6" x14ac:dyDescent="0.25">
      <c r="A37" s="1234" t="s">
        <v>295</v>
      </c>
      <c r="B37" s="1234"/>
      <c r="C37" s="1234"/>
      <c r="D37" s="295" t="s">
        <v>296</v>
      </c>
      <c r="E37" s="296">
        <v>20</v>
      </c>
      <c r="F37" s="296">
        <v>7</v>
      </c>
    </row>
    <row r="38" spans="1:6" x14ac:dyDescent="0.25">
      <c r="A38" s="1234"/>
      <c r="B38" s="1234"/>
      <c r="C38" s="1234"/>
      <c r="D38" s="295" t="s">
        <v>294</v>
      </c>
      <c r="E38" s="296">
        <v>10</v>
      </c>
      <c r="F38" s="296">
        <v>2</v>
      </c>
    </row>
    <row r="39" spans="1:6" x14ac:dyDescent="0.25">
      <c r="A39" s="289" t="s">
        <v>252</v>
      </c>
    </row>
    <row r="40" spans="1:6" ht="207" customHeight="1" x14ac:dyDescent="0.25">
      <c r="A40" s="290" t="s">
        <v>17</v>
      </c>
      <c r="B40" s="1223" t="s">
        <v>1000</v>
      </c>
      <c r="C40" s="1223"/>
      <c r="D40" s="1223"/>
      <c r="E40" s="1223"/>
      <c r="F40" s="1223"/>
    </row>
    <row r="42" spans="1:6" ht="22.8" x14ac:dyDescent="0.25">
      <c r="A42" s="290" t="s">
        <v>284</v>
      </c>
      <c r="B42" s="1224"/>
      <c r="C42" s="1224"/>
      <c r="D42" s="1224"/>
      <c r="E42" s="1224"/>
      <c r="F42" s="1224"/>
    </row>
  </sheetData>
  <mergeCells count="14">
    <mergeCell ref="C13:D13"/>
    <mergeCell ref="D3:F3"/>
    <mergeCell ref="C8:F8"/>
    <mergeCell ref="C9:F9"/>
    <mergeCell ref="C11:D11"/>
    <mergeCell ref="C12:D12"/>
    <mergeCell ref="B40:F40"/>
    <mergeCell ref="B42:F42"/>
    <mergeCell ref="C14:D14"/>
    <mergeCell ref="C16:F16"/>
    <mergeCell ref="A32:C32"/>
    <mergeCell ref="A33:C35"/>
    <mergeCell ref="A36:C36"/>
    <mergeCell ref="A37:C38"/>
  </mergeCells>
  <pageMargins left="0.7" right="0.7" top="0.75" bottom="0.75" header="0.3" footer="0.3"/>
  <pageSetup paperSize="9" scale="90" fitToHeight="0" orientation="portrait" verticalDpi="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92D050"/>
    <pageSetUpPr fitToPage="1"/>
  </sheetPr>
  <dimension ref="A1:H40"/>
  <sheetViews>
    <sheetView showGridLines="0" workbookViewId="0">
      <selection activeCell="B39" sqref="B39"/>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13</v>
      </c>
      <c r="D4" s="42" t="s">
        <v>285</v>
      </c>
      <c r="E4" s="43"/>
      <c r="F4" s="44"/>
    </row>
    <row r="5" spans="1:8" ht="13.8" thickBot="1" x14ac:dyDescent="0.3">
      <c r="A5" s="63" t="s">
        <v>617</v>
      </c>
      <c r="C5" s="36" t="s">
        <v>319</v>
      </c>
      <c r="D5" s="30" t="s">
        <v>320</v>
      </c>
      <c r="E5" s="31"/>
      <c r="F5" s="32"/>
    </row>
    <row r="6" spans="1:8" ht="13.8" thickBot="1" x14ac:dyDescent="0.3">
      <c r="A6" s="3"/>
    </row>
    <row r="7" spans="1:8" ht="13.8" thickBot="1" x14ac:dyDescent="0.3">
      <c r="A7" s="10" t="s">
        <v>21</v>
      </c>
      <c r="C7" s="6" t="s">
        <v>147</v>
      </c>
      <c r="D7" s="5"/>
      <c r="E7" s="5"/>
      <c r="F7" s="45"/>
    </row>
    <row r="8" spans="1:8" ht="13.8" thickBot="1" x14ac:dyDescent="0.3">
      <c r="A8" s="11" t="s">
        <v>42</v>
      </c>
      <c r="C8" s="716" t="s">
        <v>48</v>
      </c>
      <c r="D8" s="717"/>
      <c r="E8" s="717"/>
      <c r="F8" s="718"/>
    </row>
    <row r="9" spans="1:8" ht="13.8" thickBot="1" x14ac:dyDescent="0.3">
      <c r="A9" s="11" t="s">
        <v>26</v>
      </c>
      <c r="C9" s="716" t="s">
        <v>83</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106.58</v>
      </c>
      <c r="D12" s="722"/>
    </row>
    <row r="13" spans="1:8" ht="13.8" thickBot="1" x14ac:dyDescent="0.3">
      <c r="A13" s="10" t="s">
        <v>20</v>
      </c>
      <c r="C13" s="721">
        <v>113.205</v>
      </c>
      <c r="D13" s="722"/>
    </row>
    <row r="14" spans="1:8" ht="13.8" thickBot="1" x14ac:dyDescent="0.3">
      <c r="A14" s="11" t="s">
        <v>1</v>
      </c>
      <c r="C14" s="721">
        <v>74.143000000000001</v>
      </c>
      <c r="D14" s="722"/>
    </row>
    <row r="15" spans="1:8" ht="3" customHeight="1" thickBot="1" x14ac:dyDescent="0.3">
      <c r="A15" s="7"/>
    </row>
    <row r="16" spans="1:8" ht="13.8" thickBot="1" x14ac:dyDescent="0.3">
      <c r="A16" s="10" t="s">
        <v>18</v>
      </c>
      <c r="C16" s="716" t="s">
        <v>960</v>
      </c>
      <c r="D16" s="717"/>
      <c r="E16" s="717"/>
      <c r="F16" s="718"/>
    </row>
    <row r="17" spans="1:8" ht="13.8" thickBot="1" x14ac:dyDescent="0.3">
      <c r="A17" s="11" t="s">
        <v>19</v>
      </c>
      <c r="C17" s="716" t="s">
        <v>940</v>
      </c>
      <c r="D17" s="717"/>
      <c r="E17" s="717"/>
      <c r="F17" s="718"/>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16"/>
      <c r="B22" s="54" t="s">
        <v>53</v>
      </c>
      <c r="C22" s="16"/>
      <c r="D22" s="16" t="s">
        <v>54</v>
      </c>
      <c r="E22" s="47">
        <v>66210</v>
      </c>
      <c r="F22" s="47">
        <v>39491.01</v>
      </c>
    </row>
    <row r="23" spans="1:8" x14ac:dyDescent="0.25">
      <c r="A23" s="24"/>
      <c r="B23" s="54">
        <v>620</v>
      </c>
      <c r="C23" s="16"/>
      <c r="D23" s="16" t="s">
        <v>57</v>
      </c>
      <c r="E23" s="47">
        <v>23195</v>
      </c>
      <c r="F23" s="47">
        <v>14404.12</v>
      </c>
    </row>
    <row r="24" spans="1:8" x14ac:dyDescent="0.25">
      <c r="A24" s="24"/>
      <c r="B24" s="54">
        <v>630</v>
      </c>
      <c r="C24" s="16"/>
      <c r="D24" s="16" t="s">
        <v>55</v>
      </c>
      <c r="E24" s="47">
        <v>23500</v>
      </c>
      <c r="F24" s="47">
        <v>19078.150000000001</v>
      </c>
    </row>
    <row r="25" spans="1:8" ht="13.8" thickBot="1" x14ac:dyDescent="0.3">
      <c r="A25" s="16"/>
      <c r="B25" s="54">
        <v>640</v>
      </c>
      <c r="C25" s="26"/>
      <c r="D25" s="16" t="s">
        <v>56</v>
      </c>
      <c r="E25" s="47">
        <v>300</v>
      </c>
      <c r="F25" s="47">
        <v>1170.44</v>
      </c>
    </row>
    <row r="26" spans="1:8" ht="13.8" thickBot="1" x14ac:dyDescent="0.3">
      <c r="A26" s="17" t="s">
        <v>11</v>
      </c>
      <c r="B26" s="18"/>
      <c r="C26" s="18"/>
      <c r="D26" s="18"/>
      <c r="E26" s="53">
        <f>SUM(E22:E25)</f>
        <v>113205</v>
      </c>
      <c r="F26" s="53">
        <f>SUM(F22:F25)</f>
        <v>74143.72</v>
      </c>
    </row>
    <row r="27" spans="1:8" ht="13.8" thickBot="1" x14ac:dyDescent="0.3">
      <c r="A27" s="27" t="s">
        <v>12</v>
      </c>
      <c r="B27" s="25"/>
      <c r="C27" s="25"/>
      <c r="D27" s="25"/>
      <c r="E27" s="48"/>
      <c r="F27" s="49"/>
    </row>
    <row r="28" spans="1:8" ht="13.8" thickBot="1" x14ac:dyDescent="0.3">
      <c r="A28" s="20" t="s">
        <v>13</v>
      </c>
      <c r="B28" s="18"/>
      <c r="C28" s="18"/>
      <c r="D28" s="18"/>
      <c r="E28" s="50">
        <f>E27+E26</f>
        <v>113205</v>
      </c>
      <c r="F28" s="50">
        <f>F27+F26</f>
        <v>74143.72</v>
      </c>
    </row>
    <row r="29" spans="1:8" ht="7.5" customHeight="1" x14ac:dyDescent="0.25"/>
    <row r="30" spans="1:8" hidden="1" x14ac:dyDescent="0.25"/>
    <row r="31" spans="1:8" ht="15.6" x14ac:dyDescent="0.3">
      <c r="A31" s="8" t="s">
        <v>14</v>
      </c>
      <c r="B31" s="9"/>
      <c r="C31" s="9"/>
      <c r="D31" s="9"/>
      <c r="E31" s="9"/>
      <c r="F31" s="9"/>
      <c r="G31" s="40"/>
      <c r="H31" s="40"/>
    </row>
    <row r="32" spans="1:8" ht="6" customHeight="1" x14ac:dyDescent="0.25">
      <c r="A32" s="1"/>
    </row>
    <row r="33" spans="1:8" ht="21" x14ac:dyDescent="0.25">
      <c r="A33" s="733" t="s">
        <v>22</v>
      </c>
      <c r="B33" s="734"/>
      <c r="C33" s="735"/>
      <c r="D33" s="155" t="s">
        <v>15</v>
      </c>
      <c r="E33" s="23" t="s">
        <v>936</v>
      </c>
      <c r="F33" s="23" t="s">
        <v>1001</v>
      </c>
    </row>
    <row r="34" spans="1:8" ht="57.75" customHeight="1" x14ac:dyDescent="0.25">
      <c r="A34" s="765" t="s">
        <v>321</v>
      </c>
      <c r="B34" s="956"/>
      <c r="C34" s="766"/>
      <c r="D34" s="39" t="s">
        <v>322</v>
      </c>
      <c r="E34" s="55" t="s">
        <v>470</v>
      </c>
      <c r="F34" s="38">
        <v>6</v>
      </c>
    </row>
    <row r="35" spans="1:8" ht="57.75" customHeight="1" x14ac:dyDescent="0.25">
      <c r="A35" s="1304" t="s">
        <v>1004</v>
      </c>
      <c r="B35" s="1304"/>
      <c r="C35" s="1304"/>
      <c r="D35" s="39" t="s">
        <v>1002</v>
      </c>
      <c r="E35" s="55">
        <v>4</v>
      </c>
      <c r="F35" s="38">
        <v>4</v>
      </c>
    </row>
    <row r="36" spans="1:8" ht="57.75" customHeight="1" x14ac:dyDescent="0.25">
      <c r="A36" s="1304" t="s">
        <v>1005</v>
      </c>
      <c r="B36" s="1304"/>
      <c r="C36" s="1304"/>
      <c r="D36" s="39" t="s">
        <v>1003</v>
      </c>
      <c r="E36" s="55">
        <v>2</v>
      </c>
      <c r="F36" s="38">
        <v>4</v>
      </c>
    </row>
    <row r="37" spans="1:8" ht="27.75" customHeight="1" x14ac:dyDescent="0.25">
      <c r="A37" s="4" t="s">
        <v>16</v>
      </c>
      <c r="E37" s="14"/>
      <c r="F37" s="14"/>
    </row>
    <row r="38" spans="1:8" ht="177" customHeight="1" x14ac:dyDescent="0.25">
      <c r="A38" s="28" t="s">
        <v>17</v>
      </c>
      <c r="B38" s="723" t="s">
        <v>1006</v>
      </c>
      <c r="C38" s="724"/>
      <c r="D38" s="724"/>
      <c r="E38" s="724"/>
      <c r="F38" s="725"/>
      <c r="G38" s="14"/>
      <c r="H38" s="14"/>
    </row>
    <row r="39" spans="1:8" ht="21.75" customHeight="1" x14ac:dyDescent="0.25"/>
    <row r="40" spans="1:8" ht="45" customHeight="1" x14ac:dyDescent="0.25">
      <c r="A40" s="28" t="s">
        <v>29</v>
      </c>
      <c r="B40" s="723"/>
      <c r="C40" s="724"/>
      <c r="D40" s="724"/>
      <c r="E40" s="724"/>
      <c r="F40" s="725"/>
    </row>
  </sheetData>
  <mergeCells count="14">
    <mergeCell ref="C14:D14"/>
    <mergeCell ref="C8:F8"/>
    <mergeCell ref="C9:F9"/>
    <mergeCell ref="C11:D11"/>
    <mergeCell ref="C12:D12"/>
    <mergeCell ref="C13:D13"/>
    <mergeCell ref="B38:F38"/>
    <mergeCell ref="B40:F40"/>
    <mergeCell ref="C16:F16"/>
    <mergeCell ref="C17:F17"/>
    <mergeCell ref="A33:C33"/>
    <mergeCell ref="A34:C34"/>
    <mergeCell ref="A35:C35"/>
    <mergeCell ref="A36:C36"/>
  </mergeCells>
  <pageMargins left="0.7" right="0.7" top="0.75" bottom="0.75" header="0.3" footer="0.3"/>
  <pageSetup paperSize="9" scale="94" fitToHeight="0"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pageSetUpPr fitToPage="1"/>
  </sheetPr>
  <dimension ref="A1"/>
  <sheetViews>
    <sheetView topLeftCell="A26" workbookViewId="0">
      <selection activeCell="A47" sqref="A47:F47"/>
    </sheetView>
  </sheetViews>
  <sheetFormatPr defaultRowHeight="13.2" x14ac:dyDescent="0.25"/>
  <sheetData/>
  <pageMargins left="0.7" right="0.7" top="0.75" bottom="0.75" header="0.3" footer="0.3"/>
  <pageSetup paperSize="9"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H37"/>
  <sheetViews>
    <sheetView showGridLines="0" workbookViewId="0">
      <selection activeCell="B36" sqref="B36"/>
    </sheetView>
  </sheetViews>
  <sheetFormatPr defaultRowHeight="13.2" x14ac:dyDescent="0.25"/>
  <cols>
    <col min="1" max="1" width="23.33203125" customWidth="1"/>
    <col min="2" max="2" width="5.5546875" customWidth="1"/>
    <col min="3" max="3" width="11.88671875" customWidth="1"/>
    <col min="4" max="4" width="20" customWidth="1"/>
    <col min="5" max="5" width="15.88671875" customWidth="1"/>
    <col min="6" max="6" width="17.6640625" customWidth="1"/>
    <col min="7" max="7" width="19.5546875" bestFit="1" customWidth="1"/>
    <col min="8" max="8" width="17.6640625" bestFit="1" customWidth="1"/>
  </cols>
  <sheetData>
    <row r="1" spans="1:8" ht="15.6" x14ac:dyDescent="0.3">
      <c r="A1" s="8" t="s">
        <v>4</v>
      </c>
      <c r="B1" s="8"/>
      <c r="C1" s="9"/>
      <c r="D1" s="9"/>
      <c r="E1" s="9"/>
      <c r="F1" s="9"/>
      <c r="G1" s="40"/>
      <c r="H1" s="40"/>
    </row>
    <row r="2" spans="1:8" ht="7.5" customHeight="1" thickBot="1" x14ac:dyDescent="0.35">
      <c r="A2" s="2"/>
      <c r="B2" s="2"/>
    </row>
    <row r="3" spans="1:8" ht="13.8" thickBot="1" x14ac:dyDescent="0.3">
      <c r="C3" s="12" t="s">
        <v>24</v>
      </c>
      <c r="D3" s="33" t="s">
        <v>3</v>
      </c>
      <c r="E3" s="34"/>
      <c r="F3" s="35"/>
    </row>
    <row r="4" spans="1:8" ht="13.8" thickBot="1" x14ac:dyDescent="0.3">
      <c r="A4" s="10" t="s">
        <v>0</v>
      </c>
      <c r="C4" s="29">
        <v>1</v>
      </c>
      <c r="D4" s="42" t="s">
        <v>50</v>
      </c>
      <c r="E4" s="43"/>
      <c r="F4" s="44"/>
    </row>
    <row r="5" spans="1:8" ht="13.8" thickBot="1" x14ac:dyDescent="0.3">
      <c r="A5" s="11" t="s">
        <v>27</v>
      </c>
      <c r="C5" s="36" t="s">
        <v>219</v>
      </c>
      <c r="D5" s="30" t="s">
        <v>513</v>
      </c>
      <c r="E5" s="31"/>
      <c r="F5" s="32"/>
    </row>
    <row r="6" spans="1:8" ht="13.8" thickBot="1" x14ac:dyDescent="0.3">
      <c r="A6" s="3"/>
    </row>
    <row r="7" spans="1:8" ht="13.8" thickBot="1" x14ac:dyDescent="0.3">
      <c r="A7" s="10" t="s">
        <v>21</v>
      </c>
      <c r="C7" s="6" t="s">
        <v>64</v>
      </c>
      <c r="D7" s="5"/>
      <c r="E7" s="5"/>
      <c r="F7" s="45"/>
    </row>
    <row r="8" spans="1:8" ht="13.8" thickBot="1" x14ac:dyDescent="0.3">
      <c r="A8" s="11" t="s">
        <v>42</v>
      </c>
      <c r="C8" s="716" t="s">
        <v>48</v>
      </c>
      <c r="D8" s="717"/>
      <c r="E8" s="717"/>
      <c r="F8" s="718"/>
    </row>
    <row r="9" spans="1:8" ht="13.8" thickBot="1" x14ac:dyDescent="0.3">
      <c r="A9" s="11" t="s">
        <v>26</v>
      </c>
      <c r="C9" s="716" t="s">
        <v>514</v>
      </c>
      <c r="D9" s="717"/>
      <c r="E9" s="717"/>
      <c r="F9" s="718"/>
    </row>
    <row r="10" spans="1:8" ht="8.25" customHeight="1" thickBot="1" x14ac:dyDescent="0.3">
      <c r="A10" s="3"/>
    </row>
    <row r="11" spans="1:8" ht="13.8" thickBot="1" x14ac:dyDescent="0.3">
      <c r="A11" s="3"/>
      <c r="C11" s="719" t="s">
        <v>28</v>
      </c>
      <c r="D11" s="720"/>
    </row>
    <row r="12" spans="1:8" ht="13.8" thickBot="1" x14ac:dyDescent="0.3">
      <c r="A12" s="13" t="s">
        <v>2</v>
      </c>
      <c r="C12" s="721">
        <v>3</v>
      </c>
      <c r="D12" s="722"/>
    </row>
    <row r="13" spans="1:8" ht="13.8" thickBot="1" x14ac:dyDescent="0.3">
      <c r="A13" s="10" t="s">
        <v>20</v>
      </c>
      <c r="C13" s="721">
        <v>3</v>
      </c>
      <c r="D13" s="722"/>
    </row>
    <row r="14" spans="1:8" ht="13.8" thickBot="1" x14ac:dyDescent="0.3">
      <c r="A14" s="11" t="s">
        <v>1</v>
      </c>
      <c r="C14" s="721">
        <v>1.08</v>
      </c>
      <c r="D14" s="722"/>
    </row>
    <row r="15" spans="1:8" ht="3" customHeight="1" thickBot="1" x14ac:dyDescent="0.3">
      <c r="A15" s="7"/>
    </row>
    <row r="16" spans="1:8" ht="13.8" thickBot="1" x14ac:dyDescent="0.3">
      <c r="A16" s="10" t="s">
        <v>18</v>
      </c>
      <c r="C16" s="716" t="s">
        <v>960</v>
      </c>
      <c r="D16" s="717"/>
      <c r="E16" s="717"/>
      <c r="F16" s="718"/>
    </row>
    <row r="17" spans="1:8" ht="13.8" thickBot="1" x14ac:dyDescent="0.3">
      <c r="A17" s="11" t="s">
        <v>19</v>
      </c>
      <c r="C17" s="716" t="s">
        <v>940</v>
      </c>
      <c r="D17" s="717"/>
      <c r="E17" s="717"/>
      <c r="F17" s="718"/>
    </row>
    <row r="18" spans="1:8" ht="7.5" customHeight="1" x14ac:dyDescent="0.25"/>
    <row r="19" spans="1:8" ht="15.6" x14ac:dyDescent="0.3">
      <c r="A19" s="8" t="s">
        <v>5</v>
      </c>
      <c r="B19" s="8"/>
      <c r="C19" s="9"/>
      <c r="D19" s="9"/>
      <c r="E19" s="9"/>
      <c r="F19" s="9"/>
      <c r="G19" s="40"/>
      <c r="H19" s="40"/>
    </row>
    <row r="20" spans="1:8" ht="6.75" customHeight="1" x14ac:dyDescent="0.3">
      <c r="A20" s="2"/>
    </row>
    <row r="21" spans="1:8" x14ac:dyDescent="0.25">
      <c r="A21" s="22" t="s">
        <v>23</v>
      </c>
      <c r="B21" s="15" t="s">
        <v>6</v>
      </c>
      <c r="C21" s="15" t="s">
        <v>7</v>
      </c>
      <c r="D21" s="15" t="s">
        <v>8</v>
      </c>
      <c r="E21" s="15" t="s">
        <v>9</v>
      </c>
      <c r="F21" s="15" t="s">
        <v>10</v>
      </c>
    </row>
    <row r="22" spans="1:8" x14ac:dyDescent="0.25">
      <c r="A22" s="24"/>
      <c r="B22" s="54">
        <v>630</v>
      </c>
      <c r="C22" s="16"/>
      <c r="D22" s="16" t="s">
        <v>55</v>
      </c>
      <c r="E22" s="47">
        <v>3000</v>
      </c>
      <c r="F22" s="47">
        <v>1080</v>
      </c>
    </row>
    <row r="23" spans="1:8" ht="13.8" thickBot="1" x14ac:dyDescent="0.3">
      <c r="A23" s="16"/>
      <c r="B23" s="54"/>
      <c r="C23" s="26"/>
      <c r="D23" s="16"/>
      <c r="E23" s="47"/>
      <c r="F23" s="47"/>
    </row>
    <row r="24" spans="1:8" ht="13.8" thickBot="1" x14ac:dyDescent="0.3">
      <c r="A24" s="17" t="s">
        <v>11</v>
      </c>
      <c r="B24" s="18"/>
      <c r="C24" s="18"/>
      <c r="D24" s="18"/>
      <c r="E24" s="53">
        <f>SUM(E22:E23)</f>
        <v>3000</v>
      </c>
      <c r="F24" s="53">
        <f>SUM(F22:F23)</f>
        <v>1080</v>
      </c>
    </row>
    <row r="25" spans="1:8" ht="13.8" thickBot="1" x14ac:dyDescent="0.3">
      <c r="A25" s="27" t="s">
        <v>12</v>
      </c>
      <c r="B25" s="25"/>
      <c r="C25" s="25"/>
      <c r="D25" s="25"/>
      <c r="E25" s="48"/>
      <c r="F25" s="49"/>
    </row>
    <row r="26" spans="1:8" ht="13.8" thickBot="1" x14ac:dyDescent="0.3">
      <c r="A26" s="20" t="s">
        <v>13</v>
      </c>
      <c r="B26" s="18"/>
      <c r="C26" s="18"/>
      <c r="D26" s="18"/>
      <c r="E26" s="50">
        <f>E25+E24</f>
        <v>3000</v>
      </c>
      <c r="F26" s="50">
        <f>F25+F24</f>
        <v>1080</v>
      </c>
    </row>
    <row r="27" spans="1:8" ht="7.5" customHeight="1" x14ac:dyDescent="0.25"/>
    <row r="28" spans="1:8" hidden="1" x14ac:dyDescent="0.25"/>
    <row r="29" spans="1:8" ht="15.6" x14ac:dyDescent="0.3">
      <c r="A29" s="8" t="s">
        <v>14</v>
      </c>
      <c r="B29" s="9"/>
      <c r="C29" s="9"/>
      <c r="D29" s="9"/>
      <c r="E29" s="9"/>
      <c r="F29" s="9"/>
      <c r="G29" s="40"/>
      <c r="H29" s="40"/>
    </row>
    <row r="30" spans="1:8" ht="6" customHeight="1" x14ac:dyDescent="0.25">
      <c r="A30" s="1"/>
    </row>
    <row r="31" spans="1:8" ht="21" x14ac:dyDescent="0.25">
      <c r="A31" s="733" t="s">
        <v>22</v>
      </c>
      <c r="B31" s="734"/>
      <c r="C31" s="735"/>
      <c r="D31" s="155" t="s">
        <v>15</v>
      </c>
      <c r="E31" s="156" t="s">
        <v>936</v>
      </c>
      <c r="F31" s="23" t="s">
        <v>937</v>
      </c>
    </row>
    <row r="32" spans="1:8" ht="68.25" customHeight="1" x14ac:dyDescent="0.25">
      <c r="A32" s="732" t="s">
        <v>515</v>
      </c>
      <c r="B32" s="732"/>
      <c r="C32" s="732"/>
      <c r="D32" s="39" t="s">
        <v>517</v>
      </c>
      <c r="E32" s="38" t="s">
        <v>518</v>
      </c>
      <c r="F32" s="38" t="s">
        <v>731</v>
      </c>
    </row>
    <row r="33" spans="1:8" ht="57.75" customHeight="1" x14ac:dyDescent="0.25">
      <c r="A33" s="732" t="s">
        <v>516</v>
      </c>
      <c r="B33" s="732"/>
      <c r="C33" s="732"/>
      <c r="D33" s="39" t="s">
        <v>460</v>
      </c>
      <c r="E33" s="222" t="s">
        <v>33</v>
      </c>
      <c r="F33" s="222" t="s">
        <v>33</v>
      </c>
    </row>
    <row r="34" spans="1:8" ht="27.75" customHeight="1" x14ac:dyDescent="0.25">
      <c r="A34" s="4" t="s">
        <v>16</v>
      </c>
      <c r="E34" s="14"/>
      <c r="F34" s="14"/>
    </row>
    <row r="35" spans="1:8" ht="111" customHeight="1" x14ac:dyDescent="0.25">
      <c r="A35" s="28" t="s">
        <v>17</v>
      </c>
      <c r="B35" s="723" t="s">
        <v>961</v>
      </c>
      <c r="C35" s="724"/>
      <c r="D35" s="724"/>
      <c r="E35" s="724"/>
      <c r="F35" s="725"/>
      <c r="G35" s="14"/>
      <c r="H35" s="14"/>
    </row>
    <row r="36" spans="1:8" ht="12" customHeight="1" x14ac:dyDescent="0.25"/>
    <row r="37" spans="1:8" ht="28.5" customHeight="1" x14ac:dyDescent="0.25">
      <c r="A37" s="28" t="s">
        <v>29</v>
      </c>
      <c r="B37" s="848"/>
      <c r="C37" s="849"/>
      <c r="D37" s="849"/>
      <c r="E37" s="849"/>
      <c r="F37" s="850"/>
    </row>
  </sheetData>
  <mergeCells count="13">
    <mergeCell ref="C14:D14"/>
    <mergeCell ref="B37:F37"/>
    <mergeCell ref="C16:F16"/>
    <mergeCell ref="C17:F17"/>
    <mergeCell ref="A31:C31"/>
    <mergeCell ref="A32:C32"/>
    <mergeCell ref="A33:C33"/>
    <mergeCell ref="B35:F35"/>
    <mergeCell ref="C8:F8"/>
    <mergeCell ref="C9:F9"/>
    <mergeCell ref="C11:D11"/>
    <mergeCell ref="C12:D12"/>
    <mergeCell ref="C13:D13"/>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83</vt:i4>
      </vt:variant>
    </vt:vector>
  </HeadingPairs>
  <TitlesOfParts>
    <vt:vector size="83" baseType="lpstr">
      <vt:lpstr>Úvod</vt:lpstr>
      <vt:lpstr>1.1 Vedenie mesta</vt:lpstr>
      <vt:lpstr>1.2 Členstvo v org.a združ.</vt:lpstr>
      <vt:lpstr>1.3 Strategické plánovanie</vt:lpstr>
      <vt:lpstr>1.4 Manažment investícií</vt:lpstr>
      <vt:lpstr>1.5 Rozpočtovníctvo a audit</vt:lpstr>
      <vt:lpstr>1.6 Správa daní a poplatkov</vt:lpstr>
      <vt:lpstr>1.7 Kontrolná činnosť, petície</vt:lpstr>
      <vt:lpstr>1.8 Znalecké a porad.služby</vt:lpstr>
      <vt:lpstr>2.1 Propagácia a prezentácia </vt:lpstr>
      <vt:lpstr>2.2 Reg.,nar. a nadnár.spolupr.</vt:lpstr>
      <vt:lpstr>2.3 Internetová komunikácia</vt:lpstr>
      <vt:lpstr>2.4 Mestské noviny FZ</vt:lpstr>
      <vt:lpstr>3.1 Správne konanie</vt:lpstr>
      <vt:lpstr>3.2 Činnosť samosprávnych org.</vt:lpstr>
      <vt:lpstr>3.3 Voľby</vt:lpstr>
      <vt:lpstr>3.4 Majet.vysp.a spr.nehnut.</vt:lpstr>
      <vt:lpstr>3.5 Vzdelávanie zamestnancov</vt:lpstr>
      <vt:lpstr>3.6 Archív,registratúra</vt:lpstr>
      <vt:lpstr>3.7  Mestský informačný syst.</vt:lpstr>
      <vt:lpstr>3.8 Správa služ.mot.voz.</vt:lpstr>
      <vt:lpstr>4.1 Matrika</vt:lpstr>
      <vt:lpstr>4.2 Osvedč.listín a podpis.</vt:lpstr>
      <vt:lpstr>4.3 Evidencia obyv.</vt:lpstr>
      <vt:lpstr>4.4 Služby podnikateľom</vt:lpstr>
      <vt:lpstr>4.5 Org.občianskych obradov</vt:lpstr>
      <vt:lpstr>4.6 Úradná tabuľa</vt:lpstr>
      <vt:lpstr>5.1 Ver.poriadok a bezp.</vt:lpstr>
      <vt:lpstr>5.2 MOPS</vt:lpstr>
      <vt:lpstr>5.3 Kamerový systém</vt:lpstr>
      <vt:lpstr>5.4 Civilná ochrana</vt:lpstr>
      <vt:lpstr>5.5 Požiarna ochrana</vt:lpstr>
      <vt:lpstr>6.VPS</vt:lpstr>
      <vt:lpstr>7.1 Výstavba MK</vt:lpstr>
      <vt:lpstr>7.2 opr.a údr.MKaVP </vt:lpstr>
      <vt:lpstr>7.3 Údržba zelene</vt:lpstr>
      <vt:lpstr>8.1.1 MŠ-Óvoda Daxnerova</vt:lpstr>
      <vt:lpstr>8.1.2 MŠ-Óvoda Štúrova</vt:lpstr>
      <vt:lpstr>8.2.1ZŠ FL 64A</vt:lpstr>
      <vt:lpstr>8.2.2ZŠ Mocsáry</vt:lpstr>
      <vt:lpstr>8.2.3ZŠ Školská</vt:lpstr>
      <vt:lpstr>8.2.4ZŠ Koháry</vt:lpstr>
      <vt:lpstr>8.3 Podpora šk.d. FL64A</vt:lpstr>
      <vt:lpstr>8.3 Podp.šk.d.ZŠMocsáry</vt:lpstr>
      <vt:lpstr>8.3 Podpora šk.d. Školská1</vt:lpstr>
      <vt:lpstr>8.3 Podp.šk.d.ZŠKoháry</vt:lpstr>
      <vt:lpstr>8.4.1 ŠJpriMŠ Dax.</vt:lpstr>
      <vt:lpstr>8.4.2 ŠJpriMŠ Štúr.</vt:lpstr>
      <vt:lpstr>8.4.3 ŠJpriZŠ FL64A </vt:lpstr>
      <vt:lpstr>8.4.4 ŠJpriZŠ Školská</vt:lpstr>
      <vt:lpstr>8.4.5 ŠJpriZŠ Koháry</vt:lpstr>
      <vt:lpstr>8.5.0 ZUŠ</vt:lpstr>
      <vt:lpstr>8.5.1 ŠKD FL64A</vt:lpstr>
      <vt:lpstr>8.5.2 ŠKD Mocsáry</vt:lpstr>
      <vt:lpstr>8.5.3 ŠKD Školská</vt:lpstr>
      <vt:lpstr>8.5.4 ŚKD Koháry</vt:lpstr>
      <vt:lpstr>8.6 Školský úrad</vt:lpstr>
      <vt:lpstr>8.7 ZŠFL64A neform.v.</vt:lpstr>
      <vt:lpstr>8.7 ZŠMocsáry neform.v.</vt:lpstr>
      <vt:lpstr>8.7 ZŠŠkolská neform.v. </vt:lpstr>
      <vt:lpstr>8.7 ZŠKoháry neform.v.</vt:lpstr>
      <vt:lpstr>9.1 Podpora šport.aktivít</vt:lpstr>
      <vt:lpstr>9.2 Prev.šport.areálu a ihrísk</vt:lpstr>
      <vt:lpstr>10.1Kult.v meste(MsKS)</vt:lpstr>
      <vt:lpstr>10.3Podp.kult.a spol.aktivítOZ</vt:lpstr>
      <vt:lpstr>10.2,4,5 HMF</vt:lpstr>
      <vt:lpstr>11.1 Menšie obecné služby</vt:lpstr>
      <vt:lpstr>11.2 Územné a stavebné konanie</vt:lpstr>
      <vt:lpstr>11.3 Ind.rozvoj.na z.pož.</vt:lpstr>
      <vt:lpstr>11.4 Ochr.prír.a krajiny</vt:lpstr>
      <vt:lpstr>12.1 Dávky v HN</vt:lpstr>
      <vt:lpstr>12.2 Opat.a prepr.služba</vt:lpstr>
      <vt:lpstr>12.3 Org.strav.dôchodcov</vt:lpstr>
      <vt:lpstr>12.4 Denný stacionár</vt:lpstr>
      <vt:lpstr>12.5 Dotácie pre deti</vt:lpstr>
      <vt:lpstr>12.6 Starost.v DD Nezábudka</vt:lpstr>
      <vt:lpstr>12.7.1 TSP</vt:lpstr>
      <vt:lpstr>12.7.2 KC</vt:lpstr>
      <vt:lpstr>12.8 Osobitný príjemca</vt:lpstr>
      <vt:lpstr>13.1 Mestský úrad</vt:lpstr>
      <vt:lpstr>13.2 Spoločný OcÚ</vt:lpstr>
      <vt:lpstr>13.3 Realizácia národných proje</vt:lpstr>
      <vt:lpstr>Hárok1</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Andrea Mágyelová</cp:lastModifiedBy>
  <cp:lastPrinted>2020-09-07T12:01:56Z</cp:lastPrinted>
  <dcterms:created xsi:type="dcterms:W3CDTF">1997-01-24T11:07:25Z</dcterms:created>
  <dcterms:modified xsi:type="dcterms:W3CDTF">2023-09-04T07:38:58Z</dcterms:modified>
</cp:coreProperties>
</file>