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beder\OneDrive\Dokumenty\2018\DONA\Nový priečinok\"/>
    </mc:Choice>
  </mc:AlternateContent>
  <xr:revisionPtr revIDLastSave="8" documentId="11_0FBE440D6A301C878EAE6741326D974F0298DC1E" xr6:coauthVersionLast="37" xr6:coauthVersionMax="37" xr10:uidLastSave="{967573EB-0D08-4A40-AA83-0DF389516173}"/>
  <bookViews>
    <workbookView xWindow="0" yWindow="0" windowWidth="28800" windowHeight="12225" xr2:uid="{00000000-000D-0000-FFFF-FFFF00000000}"/>
  </bookViews>
  <sheets>
    <sheet name="01 - Rekonštrukcia sociál..." sheetId="2" r:id="rId1"/>
  </sheets>
  <definedNames>
    <definedName name="_xlnm.Print_Titles" localSheetId="0">'01 - Rekonštrukcia sociál...'!$130:$130</definedName>
    <definedName name="_xlnm.Print_Area" localSheetId="0">'01 - Rekonštrukcia sociál...'!$C$4:$Q$70,'01 - Rekonštrukcia sociál...'!$C$76:$Q$114,'01 - Rekonštrukcia sociál...'!$C$120:$Q$308</definedName>
  </definedNames>
  <calcPr calcId="162913"/>
</workbook>
</file>

<file path=xl/calcChain.xml><?xml version="1.0" encoding="utf-8"?>
<calcChain xmlns="http://schemas.openxmlformats.org/spreadsheetml/2006/main">
  <c r="BI308" i="2" l="1"/>
  <c r="BH308" i="2"/>
  <c r="BG308" i="2"/>
  <c r="BE308" i="2"/>
  <c r="BK308" i="2"/>
  <c r="N308" i="2"/>
  <c r="BF308" i="2" s="1"/>
  <c r="BI307" i="2"/>
  <c r="BH307" i="2"/>
  <c r="BG307" i="2"/>
  <c r="BE307" i="2"/>
  <c r="BK307" i="2"/>
  <c r="N307" i="2"/>
  <c r="BF307" i="2"/>
  <c r="BI306" i="2"/>
  <c r="BH306" i="2"/>
  <c r="BG306" i="2"/>
  <c r="BE306" i="2"/>
  <c r="BK306" i="2"/>
  <c r="N306" i="2"/>
  <c r="BF306" i="2"/>
  <c r="BI305" i="2"/>
  <c r="BH305" i="2"/>
  <c r="BG305" i="2"/>
  <c r="BE305" i="2"/>
  <c r="BK305" i="2"/>
  <c r="N305" i="2" s="1"/>
  <c r="BF305" i="2" s="1"/>
  <c r="BI304" i="2"/>
  <c r="BH304" i="2"/>
  <c r="BG304" i="2"/>
  <c r="BE304" i="2"/>
  <c r="BK304" i="2"/>
  <c r="N304" i="2" s="1"/>
  <c r="BF304" i="2" s="1"/>
  <c r="BK303" i="2"/>
  <c r="N303" i="2" s="1"/>
  <c r="N104" i="2" s="1"/>
  <c r="BI302" i="2"/>
  <c r="BH302" i="2"/>
  <c r="BG302" i="2"/>
  <c r="BE302" i="2"/>
  <c r="AA302" i="2"/>
  <c r="Y302" i="2"/>
  <c r="W302" i="2"/>
  <c r="BK302" i="2"/>
  <c r="N302" i="2"/>
  <c r="BF302" i="2"/>
  <c r="BI301" i="2"/>
  <c r="BH301" i="2"/>
  <c r="BG301" i="2"/>
  <c r="BE301" i="2"/>
  <c r="AA301" i="2"/>
  <c r="Y301" i="2"/>
  <c r="W301" i="2"/>
  <c r="BK301" i="2"/>
  <c r="N301" i="2"/>
  <c r="BF301" i="2"/>
  <c r="BI300" i="2"/>
  <c r="BH300" i="2"/>
  <c r="BG300" i="2"/>
  <c r="BE300" i="2"/>
  <c r="AA300" i="2"/>
  <c r="Y300" i="2"/>
  <c r="W300" i="2"/>
  <c r="BK300" i="2"/>
  <c r="N300" i="2"/>
  <c r="BF300" i="2"/>
  <c r="BI299" i="2"/>
  <c r="BH299" i="2"/>
  <c r="BG299" i="2"/>
  <c r="BE299" i="2"/>
  <c r="AA299" i="2"/>
  <c r="Y299" i="2"/>
  <c r="W299" i="2"/>
  <c r="BK299" i="2"/>
  <c r="N299" i="2"/>
  <c r="BF299" i="2"/>
  <c r="BI298" i="2"/>
  <c r="BH298" i="2"/>
  <c r="BG298" i="2"/>
  <c r="BE298" i="2"/>
  <c r="AA298" i="2"/>
  <c r="Y298" i="2"/>
  <c r="W298" i="2"/>
  <c r="BK298" i="2"/>
  <c r="N298" i="2"/>
  <c r="BF298" i="2"/>
  <c r="BI297" i="2"/>
  <c r="BH297" i="2"/>
  <c r="BG297" i="2"/>
  <c r="BE297" i="2"/>
  <c r="AA297" i="2"/>
  <c r="Y297" i="2"/>
  <c r="W297" i="2"/>
  <c r="BK297" i="2"/>
  <c r="N297" i="2"/>
  <c r="BF297" i="2"/>
  <c r="BI296" i="2"/>
  <c r="BH296" i="2"/>
  <c r="BG296" i="2"/>
  <c r="BE296" i="2"/>
  <c r="AA296" i="2"/>
  <c r="Y296" i="2"/>
  <c r="W296" i="2"/>
  <c r="BK296" i="2"/>
  <c r="N296" i="2"/>
  <c r="BF296" i="2"/>
  <c r="BI295" i="2"/>
  <c r="BH295" i="2"/>
  <c r="BG295" i="2"/>
  <c r="BE295" i="2"/>
  <c r="AA295" i="2"/>
  <c r="Y295" i="2"/>
  <c r="W295" i="2"/>
  <c r="BK295" i="2"/>
  <c r="N295" i="2"/>
  <c r="BF295" i="2"/>
  <c r="BI294" i="2"/>
  <c r="BH294" i="2"/>
  <c r="BG294" i="2"/>
  <c r="BE294" i="2"/>
  <c r="AA294" i="2"/>
  <c r="Y294" i="2"/>
  <c r="W294" i="2"/>
  <c r="BK294" i="2"/>
  <c r="N294" i="2"/>
  <c r="BF294" i="2"/>
  <c r="BI293" i="2"/>
  <c r="BH293" i="2"/>
  <c r="BG293" i="2"/>
  <c r="BE293" i="2"/>
  <c r="AA293" i="2"/>
  <c r="Y293" i="2"/>
  <c r="W293" i="2"/>
  <c r="BK293" i="2"/>
  <c r="N293" i="2"/>
  <c r="BF293" i="2"/>
  <c r="BI292" i="2"/>
  <c r="BH292" i="2"/>
  <c r="BG292" i="2"/>
  <c r="BE292" i="2"/>
  <c r="AA292" i="2"/>
  <c r="Y292" i="2"/>
  <c r="W292" i="2"/>
  <c r="BK292" i="2"/>
  <c r="N292" i="2"/>
  <c r="BF292" i="2"/>
  <c r="BI291" i="2"/>
  <c r="BH291" i="2"/>
  <c r="BG291" i="2"/>
  <c r="BE291" i="2"/>
  <c r="AA291" i="2"/>
  <c r="Y291" i="2"/>
  <c r="Y288" i="2" s="1"/>
  <c r="Y287" i="2" s="1"/>
  <c r="W291" i="2"/>
  <c r="BK291" i="2"/>
  <c r="N291" i="2"/>
  <c r="BF291" i="2"/>
  <c r="BI290" i="2"/>
  <c r="BH290" i="2"/>
  <c r="BG290" i="2"/>
  <c r="BE290" i="2"/>
  <c r="AA290" i="2"/>
  <c r="Y290" i="2"/>
  <c r="W290" i="2"/>
  <c r="W288" i="2" s="1"/>
  <c r="W287" i="2" s="1"/>
  <c r="BK290" i="2"/>
  <c r="N290" i="2"/>
  <c r="BF290" i="2"/>
  <c r="BI289" i="2"/>
  <c r="BH289" i="2"/>
  <c r="BG289" i="2"/>
  <c r="BE289" i="2"/>
  <c r="AA289" i="2"/>
  <c r="AA288" i="2"/>
  <c r="AA287" i="2" s="1"/>
  <c r="Y289" i="2"/>
  <c r="W289" i="2"/>
  <c r="BK289" i="2"/>
  <c r="BK288" i="2" s="1"/>
  <c r="N289" i="2"/>
  <c r="BF289" i="2"/>
  <c r="BI286" i="2"/>
  <c r="BH286" i="2"/>
  <c r="BG286" i="2"/>
  <c r="BE286" i="2"/>
  <c r="AA286" i="2"/>
  <c r="Y286" i="2"/>
  <c r="W286" i="2"/>
  <c r="W278" i="2" s="1"/>
  <c r="BK286" i="2"/>
  <c r="N286" i="2"/>
  <c r="BF286" i="2"/>
  <c r="BI285" i="2"/>
  <c r="BH285" i="2"/>
  <c r="BG285" i="2"/>
  <c r="BE285" i="2"/>
  <c r="AA285" i="2"/>
  <c r="AA278" i="2" s="1"/>
  <c r="Y285" i="2"/>
  <c r="W285" i="2"/>
  <c r="BK285" i="2"/>
  <c r="N285" i="2"/>
  <c r="BF285" i="2"/>
  <c r="BI279" i="2"/>
  <c r="BH279" i="2"/>
  <c r="BG279" i="2"/>
  <c r="BE279" i="2"/>
  <c r="AA279" i="2"/>
  <c r="Y279" i="2"/>
  <c r="Y278" i="2"/>
  <c r="W279" i="2"/>
  <c r="BK279" i="2"/>
  <c r="BK278" i="2"/>
  <c r="N278" i="2" s="1"/>
  <c r="N101" i="2" s="1"/>
  <c r="N279" i="2"/>
  <c r="BF279" i="2"/>
  <c r="BI277" i="2"/>
  <c r="BH277" i="2"/>
  <c r="BG277" i="2"/>
  <c r="BE277" i="2"/>
  <c r="AA277" i="2"/>
  <c r="Y277" i="2"/>
  <c r="W277" i="2"/>
  <c r="W273" i="2" s="1"/>
  <c r="BK277" i="2"/>
  <c r="N277" i="2"/>
  <c r="BF277" i="2"/>
  <c r="BI276" i="2"/>
  <c r="BH276" i="2"/>
  <c r="BG276" i="2"/>
  <c r="BE276" i="2"/>
  <c r="AA276" i="2"/>
  <c r="AA273" i="2" s="1"/>
  <c r="Y276" i="2"/>
  <c r="W276" i="2"/>
  <c r="BK276" i="2"/>
  <c r="N276" i="2"/>
  <c r="BF276" i="2"/>
  <c r="BI274" i="2"/>
  <c r="BH274" i="2"/>
  <c r="BG274" i="2"/>
  <c r="BE274" i="2"/>
  <c r="AA274" i="2"/>
  <c r="Y274" i="2"/>
  <c r="Y273" i="2"/>
  <c r="W274" i="2"/>
  <c r="BK274" i="2"/>
  <c r="BK273" i="2"/>
  <c r="N273" i="2" s="1"/>
  <c r="N100" i="2" s="1"/>
  <c r="N274" i="2"/>
  <c r="BF274" i="2"/>
  <c r="BI272" i="2"/>
  <c r="BH272" i="2"/>
  <c r="BG272" i="2"/>
  <c r="BE272" i="2"/>
  <c r="AA272" i="2"/>
  <c r="Y272" i="2"/>
  <c r="W272" i="2"/>
  <c r="W266" i="2" s="1"/>
  <c r="BK272" i="2"/>
  <c r="N272" i="2"/>
  <c r="BF272" i="2"/>
  <c r="BI271" i="2"/>
  <c r="BH271" i="2"/>
  <c r="BG271" i="2"/>
  <c r="BE271" i="2"/>
  <c r="AA271" i="2"/>
  <c r="AA266" i="2" s="1"/>
  <c r="Y271" i="2"/>
  <c r="W271" i="2"/>
  <c r="BK271" i="2"/>
  <c r="N271" i="2"/>
  <c r="BF271" i="2"/>
  <c r="BI267" i="2"/>
  <c r="BH267" i="2"/>
  <c r="BG267" i="2"/>
  <c r="BE267" i="2"/>
  <c r="AA267" i="2"/>
  <c r="Y267" i="2"/>
  <c r="Y266" i="2"/>
  <c r="W267" i="2"/>
  <c r="BK267" i="2"/>
  <c r="BK266" i="2"/>
  <c r="N266" i="2" s="1"/>
  <c r="N99" i="2" s="1"/>
  <c r="N267" i="2"/>
  <c r="BF267" i="2"/>
  <c r="BI265" i="2"/>
  <c r="BH265" i="2"/>
  <c r="BG265" i="2"/>
  <c r="BE265" i="2"/>
  <c r="AA265" i="2"/>
  <c r="Y265" i="2"/>
  <c r="W265" i="2"/>
  <c r="BK265" i="2"/>
  <c r="N265" i="2"/>
  <c r="BF265" i="2"/>
  <c r="BI264" i="2"/>
  <c r="BH264" i="2"/>
  <c r="BG264" i="2"/>
  <c r="BE264" i="2"/>
  <c r="AA264" i="2"/>
  <c r="Y264" i="2"/>
  <c r="W264" i="2"/>
  <c r="BK264" i="2"/>
  <c r="N264" i="2"/>
  <c r="BF264" i="2"/>
  <c r="BI263" i="2"/>
  <c r="BH263" i="2"/>
  <c r="BG263" i="2"/>
  <c r="BE263" i="2"/>
  <c r="AA263" i="2"/>
  <c r="Y263" i="2"/>
  <c r="W263" i="2"/>
  <c r="BK263" i="2"/>
  <c r="N263" i="2"/>
  <c r="BF263" i="2"/>
  <c r="BI262" i="2"/>
  <c r="BH262" i="2"/>
  <c r="BG262" i="2"/>
  <c r="BE262" i="2"/>
  <c r="AA262" i="2"/>
  <c r="Y262" i="2"/>
  <c r="W262" i="2"/>
  <c r="BK262" i="2"/>
  <c r="N262" i="2"/>
  <c r="BF262" i="2"/>
  <c r="BI261" i="2"/>
  <c r="BH261" i="2"/>
  <c r="BG261" i="2"/>
  <c r="BE261" i="2"/>
  <c r="AA261" i="2"/>
  <c r="Y261" i="2"/>
  <c r="W261" i="2"/>
  <c r="BK261" i="2"/>
  <c r="N261" i="2"/>
  <c r="BF261" i="2"/>
  <c r="BI260" i="2"/>
  <c r="BH260" i="2"/>
  <c r="BG260" i="2"/>
  <c r="BE260" i="2"/>
  <c r="AA260" i="2"/>
  <c r="Y260" i="2"/>
  <c r="Y256" i="2" s="1"/>
  <c r="W260" i="2"/>
  <c r="BK260" i="2"/>
  <c r="N260" i="2"/>
  <c r="BF260" i="2"/>
  <c r="BI259" i="2"/>
  <c r="BH259" i="2"/>
  <c r="BG259" i="2"/>
  <c r="BE259" i="2"/>
  <c r="AA259" i="2"/>
  <c r="Y259" i="2"/>
  <c r="W259" i="2"/>
  <c r="BK259" i="2"/>
  <c r="BK256" i="2" s="1"/>
  <c r="N256" i="2" s="1"/>
  <c r="N98" i="2" s="1"/>
  <c r="N259" i="2"/>
  <c r="BF259" i="2"/>
  <c r="BI257" i="2"/>
  <c r="BH257" i="2"/>
  <c r="BG257" i="2"/>
  <c r="BE257" i="2"/>
  <c r="AA257" i="2"/>
  <c r="AA256" i="2"/>
  <c r="Y257" i="2"/>
  <c r="W257" i="2"/>
  <c r="W256" i="2"/>
  <c r="BK257" i="2"/>
  <c r="N257" i="2"/>
  <c r="BF257" i="2" s="1"/>
  <c r="BI255" i="2"/>
  <c r="BH255" i="2"/>
  <c r="BG255" i="2"/>
  <c r="BE255" i="2"/>
  <c r="AA255" i="2"/>
  <c r="Y255" i="2"/>
  <c r="W255" i="2"/>
  <c r="BK255" i="2"/>
  <c r="N255" i="2"/>
  <c r="BF255" i="2"/>
  <c r="BI254" i="2"/>
  <c r="BH254" i="2"/>
  <c r="BG254" i="2"/>
  <c r="BE254" i="2"/>
  <c r="AA254" i="2"/>
  <c r="Y254" i="2"/>
  <c r="W254" i="2"/>
  <c r="BK254" i="2"/>
  <c r="N254" i="2"/>
  <c r="BF254" i="2"/>
  <c r="BI253" i="2"/>
  <c r="BH253" i="2"/>
  <c r="BG253" i="2"/>
  <c r="BE253" i="2"/>
  <c r="AA253" i="2"/>
  <c r="Y253" i="2"/>
  <c r="W253" i="2"/>
  <c r="BK253" i="2"/>
  <c r="N253" i="2"/>
  <c r="BF253" i="2"/>
  <c r="BI252" i="2"/>
  <c r="BH252" i="2"/>
  <c r="BG252" i="2"/>
  <c r="BE252" i="2"/>
  <c r="AA252" i="2"/>
  <c r="Y252" i="2"/>
  <c r="W252" i="2"/>
  <c r="BK252" i="2"/>
  <c r="N252" i="2"/>
  <c r="BF252" i="2"/>
  <c r="BI251" i="2"/>
  <c r="BH251" i="2"/>
  <c r="BG251" i="2"/>
  <c r="BE251" i="2"/>
  <c r="AA251" i="2"/>
  <c r="Y251" i="2"/>
  <c r="W251" i="2"/>
  <c r="BK251" i="2"/>
  <c r="N251" i="2"/>
  <c r="BF251" i="2"/>
  <c r="BI250" i="2"/>
  <c r="BH250" i="2"/>
  <c r="BG250" i="2"/>
  <c r="BE250" i="2"/>
  <c r="AA250" i="2"/>
  <c r="Y250" i="2"/>
  <c r="W250" i="2"/>
  <c r="BK250" i="2"/>
  <c r="N250" i="2"/>
  <c r="BF250" i="2"/>
  <c r="BI248" i="2"/>
  <c r="BH248" i="2"/>
  <c r="BG248" i="2"/>
  <c r="BE248" i="2"/>
  <c r="AA248" i="2"/>
  <c r="Y248" i="2"/>
  <c r="W248" i="2"/>
  <c r="BK248" i="2"/>
  <c r="N248" i="2"/>
  <c r="BF248" i="2"/>
  <c r="BI247" i="2"/>
  <c r="BH247" i="2"/>
  <c r="BG247" i="2"/>
  <c r="BE247" i="2"/>
  <c r="AA247" i="2"/>
  <c r="Y247" i="2"/>
  <c r="W247" i="2"/>
  <c r="BK247" i="2"/>
  <c r="N247" i="2"/>
  <c r="BF247" i="2"/>
  <c r="BI246" i="2"/>
  <c r="BH246" i="2"/>
  <c r="BG246" i="2"/>
  <c r="BE246" i="2"/>
  <c r="AA246" i="2"/>
  <c r="Y246" i="2"/>
  <c r="W246" i="2"/>
  <c r="BK246" i="2"/>
  <c r="N246" i="2"/>
  <c r="BF246" i="2"/>
  <c r="BI245" i="2"/>
  <c r="BH245" i="2"/>
  <c r="BG245" i="2"/>
  <c r="BE245" i="2"/>
  <c r="AA245" i="2"/>
  <c r="Y245" i="2"/>
  <c r="W245" i="2"/>
  <c r="BK245" i="2"/>
  <c r="N245" i="2"/>
  <c r="BF245" i="2"/>
  <c r="BI244" i="2"/>
  <c r="BH244" i="2"/>
  <c r="BG244" i="2"/>
  <c r="BE244" i="2"/>
  <c r="AA244" i="2"/>
  <c r="Y244" i="2"/>
  <c r="W244" i="2"/>
  <c r="BK244" i="2"/>
  <c r="N244" i="2"/>
  <c r="BF244" i="2"/>
  <c r="BI243" i="2"/>
  <c r="BH243" i="2"/>
  <c r="BG243" i="2"/>
  <c r="BE243" i="2"/>
  <c r="AA243" i="2"/>
  <c r="Y243" i="2"/>
  <c r="W243" i="2"/>
  <c r="BK243" i="2"/>
  <c r="N243" i="2"/>
  <c r="BF243" i="2"/>
  <c r="BI241" i="2"/>
  <c r="BH241" i="2"/>
  <c r="BG241" i="2"/>
  <c r="BE241" i="2"/>
  <c r="AA241" i="2"/>
  <c r="Y241" i="2"/>
  <c r="W241" i="2"/>
  <c r="BK241" i="2"/>
  <c r="N241" i="2"/>
  <c r="BF241" i="2"/>
  <c r="BI239" i="2"/>
  <c r="BH239" i="2"/>
  <c r="BG239" i="2"/>
  <c r="BE239" i="2"/>
  <c r="AA239" i="2"/>
  <c r="Y239" i="2"/>
  <c r="W239" i="2"/>
  <c r="BK239" i="2"/>
  <c r="N239" i="2"/>
  <c r="BF239" i="2"/>
  <c r="BI238" i="2"/>
  <c r="BH238" i="2"/>
  <c r="BG238" i="2"/>
  <c r="BE238" i="2"/>
  <c r="AA238" i="2"/>
  <c r="Y238" i="2"/>
  <c r="W238" i="2"/>
  <c r="BK238" i="2"/>
  <c r="N238" i="2"/>
  <c r="BF238" i="2"/>
  <c r="BI236" i="2"/>
  <c r="BH236" i="2"/>
  <c r="BG236" i="2"/>
  <c r="BE236" i="2"/>
  <c r="AA236" i="2"/>
  <c r="Y236" i="2"/>
  <c r="W236" i="2"/>
  <c r="BK236" i="2"/>
  <c r="N236" i="2"/>
  <c r="BF236" i="2"/>
  <c r="BI234" i="2"/>
  <c r="BH234" i="2"/>
  <c r="BG234" i="2"/>
  <c r="BE234" i="2"/>
  <c r="AA234" i="2"/>
  <c r="Y234" i="2"/>
  <c r="W234" i="2"/>
  <c r="BK234" i="2"/>
  <c r="N234" i="2"/>
  <c r="BF234" i="2"/>
  <c r="BI233" i="2"/>
  <c r="BH233" i="2"/>
  <c r="BG233" i="2"/>
  <c r="BE233" i="2"/>
  <c r="AA233" i="2"/>
  <c r="Y233" i="2"/>
  <c r="W233" i="2"/>
  <c r="BK233" i="2"/>
  <c r="N233" i="2"/>
  <c r="BF233" i="2"/>
  <c r="BI232" i="2"/>
  <c r="BH232" i="2"/>
  <c r="BG232" i="2"/>
  <c r="BE232" i="2"/>
  <c r="AA232" i="2"/>
  <c r="Y232" i="2"/>
  <c r="W232" i="2"/>
  <c r="BK232" i="2"/>
  <c r="N232" i="2"/>
  <c r="BF232" i="2"/>
  <c r="BI231" i="2"/>
  <c r="BH231" i="2"/>
  <c r="BG231" i="2"/>
  <c r="BE231" i="2"/>
  <c r="AA231" i="2"/>
  <c r="Y231" i="2"/>
  <c r="W231" i="2"/>
  <c r="BK231" i="2"/>
  <c r="N231" i="2"/>
  <c r="BF231" i="2"/>
  <c r="BI230" i="2"/>
  <c r="BH230" i="2"/>
  <c r="BG230" i="2"/>
  <c r="BE230" i="2"/>
  <c r="AA230" i="2"/>
  <c r="Y230" i="2"/>
  <c r="W230" i="2"/>
  <c r="BK230" i="2"/>
  <c r="N230" i="2"/>
  <c r="BF230" i="2"/>
  <c r="BI229" i="2"/>
  <c r="BH229" i="2"/>
  <c r="BG229" i="2"/>
  <c r="BE229" i="2"/>
  <c r="AA229" i="2"/>
  <c r="Y229" i="2"/>
  <c r="W229" i="2"/>
  <c r="BK229" i="2"/>
  <c r="N229" i="2"/>
  <c r="BF229" i="2"/>
  <c r="BI228" i="2"/>
  <c r="BH228" i="2"/>
  <c r="BG228" i="2"/>
  <c r="BE228" i="2"/>
  <c r="AA228" i="2"/>
  <c r="Y228" i="2"/>
  <c r="W228" i="2"/>
  <c r="BK228" i="2"/>
  <c r="N228" i="2"/>
  <c r="BF228" i="2"/>
  <c r="BI226" i="2"/>
  <c r="BH226" i="2"/>
  <c r="BG226" i="2"/>
  <c r="BE226" i="2"/>
  <c r="AA226" i="2"/>
  <c r="Y226" i="2"/>
  <c r="W226" i="2"/>
  <c r="BK226" i="2"/>
  <c r="N226" i="2"/>
  <c r="BF226" i="2"/>
  <c r="BI225" i="2"/>
  <c r="BH225" i="2"/>
  <c r="BG225" i="2"/>
  <c r="BE225" i="2"/>
  <c r="AA225" i="2"/>
  <c r="Y225" i="2"/>
  <c r="W225" i="2"/>
  <c r="BK225" i="2"/>
  <c r="N225" i="2"/>
  <c r="BF225" i="2"/>
  <c r="BI224" i="2"/>
  <c r="BH224" i="2"/>
  <c r="BG224" i="2"/>
  <c r="BE224" i="2"/>
  <c r="AA224" i="2"/>
  <c r="Y224" i="2"/>
  <c r="W224" i="2"/>
  <c r="BK224" i="2"/>
  <c r="N224" i="2"/>
  <c r="BF224" i="2"/>
  <c r="BI223" i="2"/>
  <c r="BH223" i="2"/>
  <c r="BG223" i="2"/>
  <c r="BE223" i="2"/>
  <c r="AA223" i="2"/>
  <c r="Y223" i="2"/>
  <c r="W223" i="2"/>
  <c r="BK223" i="2"/>
  <c r="N223" i="2"/>
  <c r="BF223" i="2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BK219" i="2"/>
  <c r="N219" i="2"/>
  <c r="BF219" i="2"/>
  <c r="BI218" i="2"/>
  <c r="BH218" i="2"/>
  <c r="BG218" i="2"/>
  <c r="BE218" i="2"/>
  <c r="AA218" i="2"/>
  <c r="Y218" i="2"/>
  <c r="W218" i="2"/>
  <c r="BK218" i="2"/>
  <c r="N218" i="2"/>
  <c r="BF218" i="2"/>
  <c r="BI217" i="2"/>
  <c r="BH217" i="2"/>
  <c r="BG217" i="2"/>
  <c r="BE217" i="2"/>
  <c r="AA217" i="2"/>
  <c r="Y217" i="2"/>
  <c r="W217" i="2"/>
  <c r="BK217" i="2"/>
  <c r="N217" i="2"/>
  <c r="BF217" i="2"/>
  <c r="BI216" i="2"/>
  <c r="BH216" i="2"/>
  <c r="BG216" i="2"/>
  <c r="BE216" i="2"/>
  <c r="AA216" i="2"/>
  <c r="Y216" i="2"/>
  <c r="W216" i="2"/>
  <c r="BK216" i="2"/>
  <c r="N216" i="2"/>
  <c r="BF216" i="2"/>
  <c r="BI215" i="2"/>
  <c r="BH215" i="2"/>
  <c r="BG215" i="2"/>
  <c r="BE215" i="2"/>
  <c r="AA215" i="2"/>
  <c r="Y215" i="2"/>
  <c r="W215" i="2"/>
  <c r="BK215" i="2"/>
  <c r="N215" i="2"/>
  <c r="BF215" i="2"/>
  <c r="BI211" i="2"/>
  <c r="BH211" i="2"/>
  <c r="BG211" i="2"/>
  <c r="BE211" i="2"/>
  <c r="AA211" i="2"/>
  <c r="Y211" i="2"/>
  <c r="W211" i="2"/>
  <c r="BK211" i="2"/>
  <c r="N211" i="2"/>
  <c r="BF211" i="2"/>
  <c r="BI210" i="2"/>
  <c r="BH210" i="2"/>
  <c r="BG210" i="2"/>
  <c r="BE210" i="2"/>
  <c r="AA210" i="2"/>
  <c r="Y210" i="2"/>
  <c r="Y207" i="2" s="1"/>
  <c r="W210" i="2"/>
  <c r="BK210" i="2"/>
  <c r="N210" i="2"/>
  <c r="BF210" i="2"/>
  <c r="BI209" i="2"/>
  <c r="BH209" i="2"/>
  <c r="BG209" i="2"/>
  <c r="BE209" i="2"/>
  <c r="AA209" i="2"/>
  <c r="Y209" i="2"/>
  <c r="W209" i="2"/>
  <c r="BK209" i="2"/>
  <c r="BK207" i="2" s="1"/>
  <c r="N207" i="2" s="1"/>
  <c r="N97" i="2" s="1"/>
  <c r="N209" i="2"/>
  <c r="BF209" i="2"/>
  <c r="BI208" i="2"/>
  <c r="BH208" i="2"/>
  <c r="BG208" i="2"/>
  <c r="BE208" i="2"/>
  <c r="AA208" i="2"/>
  <c r="AA207" i="2"/>
  <c r="Y208" i="2"/>
  <c r="W208" i="2"/>
  <c r="W207" i="2"/>
  <c r="BK208" i="2"/>
  <c r="N208" i="2"/>
  <c r="BF208" i="2" s="1"/>
  <c r="BI206" i="2"/>
  <c r="BH206" i="2"/>
  <c r="BG206" i="2"/>
  <c r="BE206" i="2"/>
  <c r="AA206" i="2"/>
  <c r="Y206" i="2"/>
  <c r="W206" i="2"/>
  <c r="BK206" i="2"/>
  <c r="N206" i="2"/>
  <c r="BF206" i="2"/>
  <c r="BI205" i="2"/>
  <c r="BH205" i="2"/>
  <c r="BG205" i="2"/>
  <c r="BE205" i="2"/>
  <c r="AA205" i="2"/>
  <c r="Y205" i="2"/>
  <c r="W205" i="2"/>
  <c r="W202" i="2" s="1"/>
  <c r="BK205" i="2"/>
  <c r="N205" i="2"/>
  <c r="BF205" i="2"/>
  <c r="BI204" i="2"/>
  <c r="BH204" i="2"/>
  <c r="BG204" i="2"/>
  <c r="BE204" i="2"/>
  <c r="AA204" i="2"/>
  <c r="AA202" i="2" s="1"/>
  <c r="Y204" i="2"/>
  <c r="W204" i="2"/>
  <c r="BK204" i="2"/>
  <c r="N204" i="2"/>
  <c r="BF204" i="2"/>
  <c r="BI203" i="2"/>
  <c r="BH203" i="2"/>
  <c r="BG203" i="2"/>
  <c r="BE203" i="2"/>
  <c r="AA203" i="2"/>
  <c r="Y203" i="2"/>
  <c r="Y202" i="2"/>
  <c r="W203" i="2"/>
  <c r="BK203" i="2"/>
  <c r="BK202" i="2"/>
  <c r="N202" i="2" s="1"/>
  <c r="N96" i="2" s="1"/>
  <c r="N203" i="2"/>
  <c r="BF203" i="2"/>
  <c r="BI201" i="2"/>
  <c r="BH201" i="2"/>
  <c r="BG201" i="2"/>
  <c r="BE201" i="2"/>
  <c r="AA201" i="2"/>
  <c r="Y201" i="2"/>
  <c r="W201" i="2"/>
  <c r="BK201" i="2"/>
  <c r="N201" i="2"/>
  <c r="BF201" i="2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/>
  <c r="BI198" i="2"/>
  <c r="BH198" i="2"/>
  <c r="BG198" i="2"/>
  <c r="BE198" i="2"/>
  <c r="AA198" i="2"/>
  <c r="Y198" i="2"/>
  <c r="W198" i="2"/>
  <c r="BK198" i="2"/>
  <c r="N198" i="2"/>
  <c r="BF198" i="2"/>
  <c r="BI195" i="2"/>
  <c r="BH195" i="2"/>
  <c r="BG195" i="2"/>
  <c r="BE195" i="2"/>
  <c r="AA195" i="2"/>
  <c r="Y195" i="2"/>
  <c r="W195" i="2"/>
  <c r="BK195" i="2"/>
  <c r="N195" i="2"/>
  <c r="BF195" i="2"/>
  <c r="BI192" i="2"/>
  <c r="BH192" i="2"/>
  <c r="BG192" i="2"/>
  <c r="BE192" i="2"/>
  <c r="AA192" i="2"/>
  <c r="Y192" i="2"/>
  <c r="W192" i="2"/>
  <c r="BK192" i="2"/>
  <c r="N192" i="2"/>
  <c r="BF192" i="2"/>
  <c r="BI189" i="2"/>
  <c r="BH189" i="2"/>
  <c r="BG189" i="2"/>
  <c r="BE189" i="2"/>
  <c r="AA189" i="2"/>
  <c r="Y189" i="2"/>
  <c r="W189" i="2"/>
  <c r="BK189" i="2"/>
  <c r="N189" i="2"/>
  <c r="BF189" i="2"/>
  <c r="BI186" i="2"/>
  <c r="BH186" i="2"/>
  <c r="BG186" i="2"/>
  <c r="BE186" i="2"/>
  <c r="AA186" i="2"/>
  <c r="Y186" i="2"/>
  <c r="W186" i="2"/>
  <c r="BK186" i="2"/>
  <c r="N186" i="2"/>
  <c r="BF186" i="2"/>
  <c r="BI185" i="2"/>
  <c r="BH185" i="2"/>
  <c r="BG185" i="2"/>
  <c r="BE185" i="2"/>
  <c r="AA185" i="2"/>
  <c r="Y185" i="2"/>
  <c r="W185" i="2"/>
  <c r="W181" i="2" s="1"/>
  <c r="BK185" i="2"/>
  <c r="N185" i="2"/>
  <c r="BF185" i="2"/>
  <c r="BI183" i="2"/>
  <c r="BH183" i="2"/>
  <c r="BG183" i="2"/>
  <c r="BE183" i="2"/>
  <c r="AA183" i="2"/>
  <c r="AA181" i="2" s="1"/>
  <c r="Y183" i="2"/>
  <c r="W183" i="2"/>
  <c r="BK183" i="2"/>
  <c r="N183" i="2"/>
  <c r="BF183" i="2"/>
  <c r="BI182" i="2"/>
  <c r="BH182" i="2"/>
  <c r="BG182" i="2"/>
  <c r="BE182" i="2"/>
  <c r="AA182" i="2"/>
  <c r="Y182" i="2"/>
  <c r="Y181" i="2"/>
  <c r="W182" i="2"/>
  <c r="BK182" i="2"/>
  <c r="BK181" i="2"/>
  <c r="N181" i="2" s="1"/>
  <c r="N95" i="2" s="1"/>
  <c r="N182" i="2"/>
  <c r="BF182" i="2"/>
  <c r="BI180" i="2"/>
  <c r="BH180" i="2"/>
  <c r="BG180" i="2"/>
  <c r="BE180" i="2"/>
  <c r="AA180" i="2"/>
  <c r="Y180" i="2"/>
  <c r="W180" i="2"/>
  <c r="BK180" i="2"/>
  <c r="N180" i="2"/>
  <c r="BF180" i="2"/>
  <c r="BI178" i="2"/>
  <c r="BH178" i="2"/>
  <c r="BG178" i="2"/>
  <c r="BE178" i="2"/>
  <c r="AA178" i="2"/>
  <c r="Y178" i="2"/>
  <c r="Y173" i="2" s="1"/>
  <c r="Y172" i="2" s="1"/>
  <c r="W178" i="2"/>
  <c r="BK178" i="2"/>
  <c r="N178" i="2"/>
  <c r="BF178" i="2"/>
  <c r="BI176" i="2"/>
  <c r="BH176" i="2"/>
  <c r="BG176" i="2"/>
  <c r="BE176" i="2"/>
  <c r="AA176" i="2"/>
  <c r="Y176" i="2"/>
  <c r="W176" i="2"/>
  <c r="W173" i="2" s="1"/>
  <c r="W172" i="2" s="1"/>
  <c r="BK176" i="2"/>
  <c r="N176" i="2"/>
  <c r="BF176" i="2"/>
  <c r="BI174" i="2"/>
  <c r="BH174" i="2"/>
  <c r="BG174" i="2"/>
  <c r="BE174" i="2"/>
  <c r="AA174" i="2"/>
  <c r="AA173" i="2"/>
  <c r="AA172" i="2" s="1"/>
  <c r="Y174" i="2"/>
  <c r="W174" i="2"/>
  <c r="BK174" i="2"/>
  <c r="BK173" i="2" s="1"/>
  <c r="N174" i="2"/>
  <c r="BF174" i="2"/>
  <c r="BI171" i="2"/>
  <c r="BH171" i="2"/>
  <c r="BG171" i="2"/>
  <c r="BE171" i="2"/>
  <c r="AA171" i="2"/>
  <c r="AA170" i="2"/>
  <c r="Y171" i="2"/>
  <c r="Y170" i="2"/>
  <c r="W171" i="2"/>
  <c r="W170" i="2"/>
  <c r="BK171" i="2"/>
  <c r="BK170" i="2"/>
  <c r="N170" i="2" s="1"/>
  <c r="N92" i="2" s="1"/>
  <c r="N171" i="2"/>
  <c r="BF171" i="2"/>
  <c r="BI169" i="2"/>
  <c r="BH169" i="2"/>
  <c r="BG169" i="2"/>
  <c r="BE169" i="2"/>
  <c r="AA169" i="2"/>
  <c r="Y169" i="2"/>
  <c r="W169" i="2"/>
  <c r="BK169" i="2"/>
  <c r="N169" i="2"/>
  <c r="BF169" i="2"/>
  <c r="BI168" i="2"/>
  <c r="BH168" i="2"/>
  <c r="BG168" i="2"/>
  <c r="BE168" i="2"/>
  <c r="AA168" i="2"/>
  <c r="Y168" i="2"/>
  <c r="W168" i="2"/>
  <c r="BK168" i="2"/>
  <c r="N168" i="2"/>
  <c r="BF168" i="2"/>
  <c r="BI167" i="2"/>
  <c r="BH167" i="2"/>
  <c r="BG167" i="2"/>
  <c r="BE167" i="2"/>
  <c r="AA167" i="2"/>
  <c r="Y167" i="2"/>
  <c r="W167" i="2"/>
  <c r="BK167" i="2"/>
  <c r="N167" i="2"/>
  <c r="BF167" i="2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/>
  <c r="BI159" i="2"/>
  <c r="BH159" i="2"/>
  <c r="BG159" i="2"/>
  <c r="BE159" i="2"/>
  <c r="AA159" i="2"/>
  <c r="Y159" i="2"/>
  <c r="W159" i="2"/>
  <c r="BK159" i="2"/>
  <c r="N159" i="2"/>
  <c r="BF159" i="2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W149" i="2" s="1"/>
  <c r="BK155" i="2"/>
  <c r="N155" i="2"/>
  <c r="BF155" i="2"/>
  <c r="BI154" i="2"/>
  <c r="BH154" i="2"/>
  <c r="BG154" i="2"/>
  <c r="BE154" i="2"/>
  <c r="AA154" i="2"/>
  <c r="AA149" i="2" s="1"/>
  <c r="Y154" i="2"/>
  <c r="W154" i="2"/>
  <c r="BK154" i="2"/>
  <c r="N154" i="2"/>
  <c r="BF154" i="2"/>
  <c r="BI150" i="2"/>
  <c r="BH150" i="2"/>
  <c r="BG150" i="2"/>
  <c r="BE150" i="2"/>
  <c r="AA150" i="2"/>
  <c r="Y150" i="2"/>
  <c r="Y149" i="2"/>
  <c r="W150" i="2"/>
  <c r="BK150" i="2"/>
  <c r="BK149" i="2"/>
  <c r="N149" i="2" s="1"/>
  <c r="N91" i="2" s="1"/>
  <c r="N150" i="2"/>
  <c r="BF150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/>
  <c r="BI142" i="2"/>
  <c r="BH142" i="2"/>
  <c r="BG142" i="2"/>
  <c r="BE142" i="2"/>
  <c r="AA142" i="2"/>
  <c r="Y142" i="2"/>
  <c r="W142" i="2"/>
  <c r="W133" i="2" s="1"/>
  <c r="W132" i="2" s="1"/>
  <c r="BK142" i="2"/>
  <c r="BK133" i="2" s="1"/>
  <c r="N142" i="2"/>
  <c r="BF142" i="2"/>
  <c r="BI138" i="2"/>
  <c r="BH138" i="2"/>
  <c r="BG138" i="2"/>
  <c r="BE138" i="2"/>
  <c r="AA138" i="2"/>
  <c r="AA133" i="2" s="1"/>
  <c r="AA132" i="2" s="1"/>
  <c r="Y138" i="2"/>
  <c r="Y133" i="2" s="1"/>
  <c r="Y132" i="2" s="1"/>
  <c r="W138" i="2"/>
  <c r="BK138" i="2"/>
  <c r="N138" i="2"/>
  <c r="BF138" i="2"/>
  <c r="BI134" i="2"/>
  <c r="BH134" i="2"/>
  <c r="BG134" i="2"/>
  <c r="BE134" i="2"/>
  <c r="AA134" i="2"/>
  <c r="Y134" i="2"/>
  <c r="W134" i="2"/>
  <c r="BK134" i="2"/>
  <c r="N134" i="2"/>
  <c r="BF134" i="2"/>
  <c r="M128" i="2"/>
  <c r="M127" i="2"/>
  <c r="F127" i="2"/>
  <c r="F125" i="2"/>
  <c r="F123" i="2"/>
  <c r="BI112" i="2"/>
  <c r="BH112" i="2"/>
  <c r="BG112" i="2"/>
  <c r="BE112" i="2"/>
  <c r="BI111" i="2"/>
  <c r="BH111" i="2"/>
  <c r="BG111" i="2"/>
  <c r="BE111" i="2"/>
  <c r="BI110" i="2"/>
  <c r="BH110" i="2"/>
  <c r="BG110" i="2"/>
  <c r="BE110" i="2"/>
  <c r="BI109" i="2"/>
  <c r="BH109" i="2"/>
  <c r="BG109" i="2"/>
  <c r="BE109" i="2"/>
  <c r="M32" i="2" s="1"/>
  <c r="BI108" i="2"/>
  <c r="H36" i="2" s="1"/>
  <c r="BH108" i="2"/>
  <c r="BG108" i="2"/>
  <c r="BE108" i="2"/>
  <c r="BI107" i="2"/>
  <c r="BH107" i="2"/>
  <c r="BG107" i="2"/>
  <c r="H34" i="2"/>
  <c r="BE107" i="2"/>
  <c r="H32" i="2" s="1"/>
  <c r="M84" i="2"/>
  <c r="M83" i="2"/>
  <c r="F83" i="2"/>
  <c r="F81" i="2"/>
  <c r="F79" i="2"/>
  <c r="F84" i="2"/>
  <c r="M81" i="2"/>
  <c r="M125" i="2"/>
  <c r="F122" i="2"/>
  <c r="F128" i="2" l="1"/>
  <c r="N288" i="2"/>
  <c r="N103" i="2" s="1"/>
  <c r="BK287" i="2"/>
  <c r="N287" i="2" s="1"/>
  <c r="N102" i="2" s="1"/>
  <c r="Y131" i="2"/>
  <c r="BK132" i="2"/>
  <c r="N133" i="2"/>
  <c r="N90" i="2" s="1"/>
  <c r="N173" i="2"/>
  <c r="N94" i="2" s="1"/>
  <c r="BK172" i="2"/>
  <c r="N172" i="2" s="1"/>
  <c r="N93" i="2" s="1"/>
  <c r="AA131" i="2"/>
  <c r="W131" i="2"/>
  <c r="H35" i="2"/>
  <c r="N132" i="2" l="1"/>
  <c r="N89" i="2" s="1"/>
  <c r="BK131" i="2"/>
  <c r="N131" i="2" s="1"/>
  <c r="N88" i="2" s="1"/>
  <c r="N111" i="2" l="1"/>
  <c r="BF111" i="2" s="1"/>
  <c r="N109" i="2"/>
  <c r="BF109" i="2" s="1"/>
  <c r="M27" i="2"/>
  <c r="N112" i="2"/>
  <c r="BF112" i="2" s="1"/>
  <c r="N110" i="2"/>
  <c r="BF110" i="2" s="1"/>
  <c r="N108" i="2"/>
  <c r="BF108" i="2" s="1"/>
  <c r="N107" i="2"/>
  <c r="BF107" i="2" l="1"/>
  <c r="N106" i="2"/>
  <c r="M28" i="2" l="1"/>
  <c r="L114" i="2"/>
  <c r="H33" i="2"/>
  <c r="M33" i="2"/>
  <c r="M30" i="2" l="1"/>
  <c r="L38" i="2" l="1"/>
</calcChain>
</file>

<file path=xl/sharedStrings.xml><?xml version="1.0" encoding="utf-8"?>
<sst xmlns="http://schemas.openxmlformats.org/spreadsheetml/2006/main" count="2196" uniqueCount="577">
  <si>
    <t>Hárok obsahuje:</t>
  </si>
  <si>
    <t/>
  </si>
  <si>
    <t>False</t>
  </si>
  <si>
    <t>optimalizované pre tlač zostáv vo formáte A4 - na výšku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</si>
  <si>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</si>
  <si>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</si>
  <si>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</si>
  <si>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</si>
  <si>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</si>
  <si>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</si>
  <si>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</si>
  <si>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Dátum:</t>
  </si>
  <si>
    <t>Objednávateľ:</t>
  </si>
  <si>
    <t>IČO:</t>
  </si>
  <si>
    <t>IČO DPH:</t>
  </si>
  <si>
    <t>Zhotoviteľ:</t>
  </si>
  <si>
    <t>Projektant:</t>
  </si>
  <si>
    <t>True</t>
  </si>
  <si>
    <t>Spracovateľ:</t>
  </si>
  <si>
    <t>Poznámka: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</si>
  <si>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</si>
  <si>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</si>
  <si>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</si>
  <si>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</si>
  <si>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</si>
  <si>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</si>
  <si>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</si>
  <si>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</si>
  <si>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</si>
  <si>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</si>
  <si>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</si>
  <si>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</si>
  <si>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</si>
  <si>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</si>
  <si>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</si>
  <si>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</si>
  <si>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</si>
  <si>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</si>
  <si>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D</t>
  </si>
  <si>
    <t>0</t>
  </si>
  <si>
    <t>1</t>
  </si>
  <si>
    <t>{0106bb11-fecc-4d08-8281-22598a288aeb}</t>
  </si>
  <si>
    <t>Ostatné náklady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</si>
  <si>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</si>
  <si>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</si>
  <si>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</si>
  <si>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</si>
  <si>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</si>
  <si>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</si>
  <si>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</si>
  <si>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</si>
  <si>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01 - Rekonštrukcia sociálnych zariadení a sanitnej inštalácie v objekte telocvične ZŠ</t>
  </si>
  <si>
    <t>Farská lúka 64/B, 986 01 Fiľakovo</t>
  </si>
  <si>
    <t>37828851</t>
  </si>
  <si>
    <t>Základná škola Lajosa Mocsáryho s VJM Fiľakovo</t>
  </si>
  <si>
    <t>2021611229</t>
  </si>
  <si>
    <t>48006157</t>
  </si>
  <si>
    <t>2024171512</t>
  </si>
  <si>
    <t>44183976</t>
  </si>
  <si>
    <t>SK2022615177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</si>
  <si>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</si>
  <si>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</si>
  <si>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</si>
  <si>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</si>
  <si>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</si>
  <si>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</si>
  <si>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</si>
  <si>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</si>
  <si>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</si>
  <si>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</si>
  <si>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</si>
  <si>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</si>
  <si>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 vnútorná kanalizácia</t>
  </si>
  <si>
    <t xml:space="preserve">    722 - Zdravotechnika - vnútorný vodovod</t>
  </si>
  <si>
    <t xml:space="preserve">    725 - Zdravotechnika - zariaď. predmety</t>
  </si>
  <si>
    <t xml:space="preserve">    766 - Konštrukcie stolárske</t>
  </si>
  <si>
    <t xml:space="preserve">    771 - Podlahy z dlaždíc</t>
  </si>
  <si>
    <t xml:space="preserve">    781 - Obklady</t>
  </si>
  <si>
    <t xml:space="preserve">    784 - Maľby</t>
  </si>
  <si>
    <t>M - Práce a dodávky M</t>
  </si>
  <si>
    <t xml:space="preserve">    21-M - Elektromontáže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</si>
  <si>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</si>
  <si>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</si>
  <si>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</si>
  <si>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</si>
  <si>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</si>
  <si>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</si>
  <si>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</si>
  <si>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</si>
  <si>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</si>
  <si>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</si>
  <si>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</si>
  <si>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</si>
  <si>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</si>
  <si>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</si>
  <si>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</si>
  <si>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</si>
  <si>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</si>
  <si>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</si>
  <si>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</si>
  <si>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</si>
  <si>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</si>
  <si>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</si>
  <si>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</si>
  <si>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</si>
  <si>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</si>
  <si>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</si>
  <si>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</si>
  <si>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611421331</t>
  </si>
  <si>
    <t>Oprava vnútorných vápenných omietok stropov železobetónových rovných tvárnicových a klenieb, opravovaná plocha nad 10 do 30 % štukových</t>
  </si>
  <si>
    <t>m2</t>
  </si>
  <si>
    <t>4</t>
  </si>
  <si>
    <t>-271359500</t>
  </si>
  <si>
    <t>5,835*6,275+1,25*2,315+1,82*1,15+1,5*1,15</t>
  </si>
  <si>
    <t>VV</t>
  </si>
  <si>
    <t>Súčet</t>
  </si>
  <si>
    <t>612421331</t>
  </si>
  <si>
    <t>Oprava vnútorných vápenných omietok stien, v množstve opravenej plochy nad 10 do 30 % štukových</t>
  </si>
  <si>
    <t>1986796003</t>
  </si>
  <si>
    <t>nad novým obkladom</t>
  </si>
  <si>
    <t>0,409*(5,835*2+6,275*2+1,25*2+1,15*4+1,82*2+1,5*2)*2</t>
  </si>
  <si>
    <t>3</t>
  </si>
  <si>
    <t>612460121</t>
  </si>
  <si>
    <t>Príprava vnútorného podkladu stien penetráciou základnou</t>
  </si>
  <si>
    <t>-883513014</t>
  </si>
  <si>
    <t>2,26*(5,835*2+6,275*2+1,25*2+2,21*2+2,88*2+1,15*4+1,82*2+1,5*2)-0,6*2*2*2-0,9*2*2-2,4*1,4*2</t>
  </si>
  <si>
    <t>187,352</t>
  </si>
  <si>
    <t>Vnútorná omietka stien vápennocementová jadrová (hrubá), hr. 30 mm</t>
  </si>
  <si>
    <t>-1597030479</t>
  </si>
  <si>
    <t>5</t>
  </si>
  <si>
    <t>612481121</t>
  </si>
  <si>
    <t>Potiahnutie vnútorných stien sklotextílnou mriežkou s vložením bez lepidla</t>
  </si>
  <si>
    <t>291367848</t>
  </si>
  <si>
    <t>187,352*1,1</t>
  </si>
  <si>
    <t>6</t>
  </si>
  <si>
    <t>965081712</t>
  </si>
  <si>
    <t>Búranie dlažieb, bez podklad. lôžka z xylolit., alebo keramických dlaždíc hr. do 10 mm,  -0,02000t</t>
  </si>
  <si>
    <t>1609266419</t>
  </si>
  <si>
    <t>7</t>
  </si>
  <si>
    <t>776992210</t>
  </si>
  <si>
    <t>Príprava podkladu prebrúsením betónu ručným elektrickým náradím</t>
  </si>
  <si>
    <t>16</t>
  </si>
  <si>
    <t>-575704764</t>
  </si>
  <si>
    <t>8</t>
  </si>
  <si>
    <t>776990105</t>
  </si>
  <si>
    <t>Vysávanie podkladu pred kladením  podláh</t>
  </si>
  <si>
    <t>-348613817</t>
  </si>
  <si>
    <t>9</t>
  </si>
  <si>
    <t>968061112</t>
  </si>
  <si>
    <t>Vyvesenie dreveného okenného krídla do suti plochy do 1, 5 m2, -0,01200t</t>
  </si>
  <si>
    <t>ks</t>
  </si>
  <si>
    <t>-1751038824</t>
  </si>
  <si>
    <t>10</t>
  </si>
  <si>
    <t>968061115</t>
  </si>
  <si>
    <t>Demontáž okien drevených, 1 bm obvodu - 0,008t</t>
  </si>
  <si>
    <t>m</t>
  </si>
  <si>
    <t>-544762735</t>
  </si>
  <si>
    <t>(2,4*2+1,4*2)*4</t>
  </si>
  <si>
    <t>11</t>
  </si>
  <si>
    <t>978059531</t>
  </si>
  <si>
    <t>Odsekanie a odobratie stien z obkladačiek vnútorných nad 2 m2,  -0,06800t</t>
  </si>
  <si>
    <t>1352513344</t>
  </si>
  <si>
    <t>12</t>
  </si>
  <si>
    <t>979011111</t>
  </si>
  <si>
    <t>Zvislá doprava sutiny a vybúraných hmôt za prvé podlažie nad alebo pod základným podlažím</t>
  </si>
  <si>
    <t>t</t>
  </si>
  <si>
    <t>1811534839</t>
  </si>
  <si>
    <t>13</t>
  </si>
  <si>
    <t>979081111</t>
  </si>
  <si>
    <t>Odvoz sutiny a vybúraných hmôt na skládku do 1 km</t>
  </si>
  <si>
    <t>1025518398</t>
  </si>
  <si>
    <t>14</t>
  </si>
  <si>
    <t>979081121</t>
  </si>
  <si>
    <t>Odvoz sutiny a vybúraných hmôt na skládku za každý ďalší 1 km</t>
  </si>
  <si>
    <t>498975776</t>
  </si>
  <si>
    <t>15</t>
  </si>
  <si>
    <t>979082111</t>
  </si>
  <si>
    <t>Vnútrostavenisková doprava sutiny a vybúraných hmôt do 10 m</t>
  </si>
  <si>
    <t>-1306448236</t>
  </si>
  <si>
    <t>979082121</t>
  </si>
  <si>
    <t>Vnútrostavenisková doprava sutiny a vybúraných hmôt za každých ďalších 5 m</t>
  </si>
  <si>
    <t>1335713100</t>
  </si>
  <si>
    <t>17</t>
  </si>
  <si>
    <t>979089012</t>
  </si>
  <si>
    <t>Poplatok za skladovanie - betón, tehly, dlaždice (17 01 ), ostatné</t>
  </si>
  <si>
    <t>-221477641</t>
  </si>
  <si>
    <t>18</t>
  </si>
  <si>
    <t>979089713</t>
  </si>
  <si>
    <t>Prenájom kontajneru 7 m3</t>
  </si>
  <si>
    <t>-1748407117</t>
  </si>
  <si>
    <t>19</t>
  </si>
  <si>
    <t>999281111</t>
  </si>
  <si>
    <t>Presun hmôt pre opravy a údržbu objektov vrátane vonkajších plášťov výšky do 25 m</t>
  </si>
  <si>
    <t>455956029</t>
  </si>
  <si>
    <t>711462301</t>
  </si>
  <si>
    <t>Izolácia proti povrchovej a podpovrchovej tlakovej vode AQUAFIN-2K hr. 2,5 mm na ploche vodorovnej</t>
  </si>
  <si>
    <t>-1986339137</t>
  </si>
  <si>
    <t>4*2,88*2</t>
  </si>
  <si>
    <t>21</t>
  </si>
  <si>
    <t>711463301</t>
  </si>
  <si>
    <t>Izolácia proti povrchovej a podpovrchovej tlakovej vode AQUAFIN-2K hr. 2,5 mm na ploche zvislej</t>
  </si>
  <si>
    <t>-1374053437</t>
  </si>
  <si>
    <t>2,26*(2,21*2+2,88*2)*2</t>
  </si>
  <si>
    <t>22</t>
  </si>
  <si>
    <t>711793010</t>
  </si>
  <si>
    <t xml:space="preserve">Izolácia dilatácii elastickou tesniacou páskou </t>
  </si>
  <si>
    <t>-184948036</t>
  </si>
  <si>
    <t>2,2*2+2,88*2</t>
  </si>
  <si>
    <t>23</t>
  </si>
  <si>
    <t>998711101</t>
  </si>
  <si>
    <t>Presun hmôt pre izoláciu proti vode v objektoch výšky do 6 m</t>
  </si>
  <si>
    <t>-80796839</t>
  </si>
  <si>
    <t>24</t>
  </si>
  <si>
    <t>721100911</t>
  </si>
  <si>
    <t>Oprava potrubia PVC zazátkovanie kanalizačného potrubia</t>
  </si>
  <si>
    <t>-816426482</t>
  </si>
  <si>
    <t>25</t>
  </si>
  <si>
    <t>721171206R</t>
  </si>
  <si>
    <t>Potrubie z rúr pre kanalizáciu vrátane stavebných úprav</t>
  </si>
  <si>
    <t>92408194</t>
  </si>
  <si>
    <t>40+8</t>
  </si>
  <si>
    <t>26</t>
  </si>
  <si>
    <t>721171808</t>
  </si>
  <si>
    <t>Demontáž potrubia z novodurových rúr odpadového alebo pripojovacieho nad 75 do D114,  -0,00198 t</t>
  </si>
  <si>
    <t>-1482967135</t>
  </si>
  <si>
    <t>27</t>
  </si>
  <si>
    <t>721194104</t>
  </si>
  <si>
    <t>Zriadenie prípojky na potrubí vyvedenie a upevnenie odpadových výpustiek D 40x1, 8</t>
  </si>
  <si>
    <t>1832595939</t>
  </si>
  <si>
    <t>umývadlá</t>
  </si>
  <si>
    <t>28</t>
  </si>
  <si>
    <t>721194105</t>
  </si>
  <si>
    <t>Zriadenie prípojky na potrubí vyvedenie a upevnenie odpadových výpustiek D 50x1, 8</t>
  </si>
  <si>
    <t>1752518721</t>
  </si>
  <si>
    <t>sprchy</t>
  </si>
  <si>
    <t>29</t>
  </si>
  <si>
    <t>721194107</t>
  </si>
  <si>
    <t>Zriadenie prípojky na potrubí vyvedenie a upevnenie odpadových výpustiek D 75x1, 9</t>
  </si>
  <si>
    <t>1878492698</t>
  </si>
  <si>
    <t>nové pripojenie spŕch</t>
  </si>
  <si>
    <t>6+6</t>
  </si>
  <si>
    <t>30</t>
  </si>
  <si>
    <t>721194109</t>
  </si>
  <si>
    <t>Zriadenie prípojky na potrubí vyvedenie a upevnenie odpadových výpustiek D 110x2, 3</t>
  </si>
  <si>
    <t>-1554416131</t>
  </si>
  <si>
    <t>wc</t>
  </si>
  <si>
    <t>31</t>
  </si>
  <si>
    <t>721210817</t>
  </si>
  <si>
    <t>Demontáž vpustu - cez strop</t>
  </si>
  <si>
    <t>409631403</t>
  </si>
  <si>
    <t>32</t>
  </si>
  <si>
    <t>721213018R</t>
  </si>
  <si>
    <t xml:space="preserve">Montáž prestupu cez strop - pre kanalizačné potrubie pod stropom vrátane murárskeho dokončenia </t>
  </si>
  <si>
    <t>-78490134</t>
  </si>
  <si>
    <t>33</t>
  </si>
  <si>
    <t>721290111</t>
  </si>
  <si>
    <t>Ostatné - skúška tesnosti kanalizácie v objektoch vodou do DN 125</t>
  </si>
  <si>
    <t>1685200648</t>
  </si>
  <si>
    <t>34</t>
  </si>
  <si>
    <t>998721101</t>
  </si>
  <si>
    <t>Presun hmôt pre vnútornú kanalizáciu v objektoch výšky do 6 m</t>
  </si>
  <si>
    <t>1861350672</t>
  </si>
  <si>
    <t>35</t>
  </si>
  <si>
    <t>722130901</t>
  </si>
  <si>
    <t>Oprava vodovodného potrubia závitového zazátkovanie vývodu</t>
  </si>
  <si>
    <t>347912873</t>
  </si>
  <si>
    <t>36</t>
  </si>
  <si>
    <t>722172602R</t>
  </si>
  <si>
    <t>Potrubie z rúr REHAU, rúrka univerzálna RAUTITAN stabil DN 20,0 pre rozvod vody - vrátane stavebných úprav</t>
  </si>
  <si>
    <t>1749167986</t>
  </si>
  <si>
    <t>37</t>
  </si>
  <si>
    <t>722290234</t>
  </si>
  <si>
    <t>Prepláchnutie a dezinfekcia vodovodného potrubia do DN 80</t>
  </si>
  <si>
    <t>-1927354590</t>
  </si>
  <si>
    <t>38</t>
  </si>
  <si>
    <t>998722101</t>
  </si>
  <si>
    <t>Presun hmôt pre vnútorný vodovod v objektoch výšky do 6 m</t>
  </si>
  <si>
    <t>1065609449</t>
  </si>
  <si>
    <t>39</t>
  </si>
  <si>
    <t>725110811</t>
  </si>
  <si>
    <t>Demontáž záchoda splachovacieho s nádržou alebo s tlakovým splachovačom,  -0,01933t</t>
  </si>
  <si>
    <t>súb.</t>
  </si>
  <si>
    <t>1561792308</t>
  </si>
  <si>
    <t>40</t>
  </si>
  <si>
    <t>725119308</t>
  </si>
  <si>
    <t>Montáž záchodovej misy kombinovanej s zvislým odpadom</t>
  </si>
  <si>
    <t>1720826915</t>
  </si>
  <si>
    <t>41</t>
  </si>
  <si>
    <t>M</t>
  </si>
  <si>
    <t>642340001100</t>
  </si>
  <si>
    <t>Kombinované WC keramické ZETA, rozmer 645x355x760 mm, hlboké splachovanie, vodorovný odpad, bočné napúštanie, JIKA</t>
  </si>
  <si>
    <t>-1153501807</t>
  </si>
  <si>
    <t>42</t>
  </si>
  <si>
    <t>725210821</t>
  </si>
  <si>
    <t>Demontáž umývadiel alebo umývadielok bez výtokovej armatúry,  -0,01946t</t>
  </si>
  <si>
    <t>-1300401267</t>
  </si>
  <si>
    <t>5+3</t>
  </si>
  <si>
    <t>43</t>
  </si>
  <si>
    <t>725219401</t>
  </si>
  <si>
    <t>Montáž umývadla na skrutky do muriva, bez výtokovej armatúry</t>
  </si>
  <si>
    <t>-533193855</t>
  </si>
  <si>
    <t>44</t>
  </si>
  <si>
    <t>642110006100</t>
  </si>
  <si>
    <t>Umývadlo keramické 50, rozmer 440x550x205 mm, biela</t>
  </si>
  <si>
    <t>706063012</t>
  </si>
  <si>
    <t>45</t>
  </si>
  <si>
    <t>725230811</t>
  </si>
  <si>
    <t>Demontáž bidetu diturvitového,  -0,01760t</t>
  </si>
  <si>
    <t>-1886485177</t>
  </si>
  <si>
    <t>46</t>
  </si>
  <si>
    <t>725240811</t>
  </si>
  <si>
    <t>Demontáž sprchovej kabíny  bez výtokových armatúr kabín,  -0,08800t</t>
  </si>
  <si>
    <t>-490956956</t>
  </si>
  <si>
    <t>47</t>
  </si>
  <si>
    <t>725240812</t>
  </si>
  <si>
    <t>Demontáž sprchovej vaničky bez výtokových armatúr mís,  -0,02450t</t>
  </si>
  <si>
    <t>-787714206</t>
  </si>
  <si>
    <t>48</t>
  </si>
  <si>
    <t>725241111</t>
  </si>
  <si>
    <t>Montáž - vanička sprchová akrylátová štvorcová 800x800 mm</t>
  </si>
  <si>
    <t>1653827809</t>
  </si>
  <si>
    <t>49</t>
  </si>
  <si>
    <t>554230002200</t>
  </si>
  <si>
    <t>Sprchová vanička akrylátová  rozmer 800x800x80 mm, biela</t>
  </si>
  <si>
    <t>1975156588</t>
  </si>
  <si>
    <t>50</t>
  </si>
  <si>
    <t>725245102</t>
  </si>
  <si>
    <t>Montáž - zástena sprchová jednokrídlová do výšky 2000 mm a šírky 800 mm</t>
  </si>
  <si>
    <t>243737825</t>
  </si>
  <si>
    <t>51</t>
  </si>
  <si>
    <t>552260001100</t>
  </si>
  <si>
    <t>Sprchové dvere a stena</t>
  </si>
  <si>
    <t>súb</t>
  </si>
  <si>
    <t>1434621220</t>
  </si>
  <si>
    <t>52</t>
  </si>
  <si>
    <t>725291112</t>
  </si>
  <si>
    <t>Montáž doplnkov zariadení kúpeľní a záchodov, toaletná doska</t>
  </si>
  <si>
    <t>138170517</t>
  </si>
  <si>
    <t>53</t>
  </si>
  <si>
    <t>642310000200</t>
  </si>
  <si>
    <t xml:space="preserve">Doska keramická toaletná </t>
  </si>
  <si>
    <t>-1712729714</t>
  </si>
  <si>
    <t>54</t>
  </si>
  <si>
    <t>725291113</t>
  </si>
  <si>
    <t>Montaž doplnkov zariadení kúpeľní a záchodov, drobné predmety (držiak na WC-papier, mydelnička)</t>
  </si>
  <si>
    <t>1516562783</t>
  </si>
  <si>
    <t>2+12+12+6</t>
  </si>
  <si>
    <t>55</t>
  </si>
  <si>
    <t>725R</t>
  </si>
  <si>
    <t>Doplnky ku hyg. zariadeniam, zrkadlá</t>
  </si>
  <si>
    <t>kpl</t>
  </si>
  <si>
    <t>-605748058</t>
  </si>
  <si>
    <t>56</t>
  </si>
  <si>
    <t>725539102</t>
  </si>
  <si>
    <t>Montáž elektrického zásobníka akumulačného stojatého do 80 L</t>
  </si>
  <si>
    <t>906766189</t>
  </si>
  <si>
    <t>57</t>
  </si>
  <si>
    <t>541320005400</t>
  </si>
  <si>
    <t>Ohrievač vody EOV 50 elektrický tlakový závesný zvislí akumulačný, objem 60 l, TATRAMAT</t>
  </si>
  <si>
    <t>1599597386</t>
  </si>
  <si>
    <t>58</t>
  </si>
  <si>
    <t>725539103</t>
  </si>
  <si>
    <t>Montáž elektrického zásobníka akumulačného stojatého do 120 L</t>
  </si>
  <si>
    <t>-475870847</t>
  </si>
  <si>
    <t>59</t>
  </si>
  <si>
    <t>541320005600</t>
  </si>
  <si>
    <t>Ohrievač vody EOV 120 elektrický tlakový závesný zvislí akumulačný, objem 120 l, TATRAMAT</t>
  </si>
  <si>
    <t>1602123968</t>
  </si>
  <si>
    <t>60</t>
  </si>
  <si>
    <t>725819401</t>
  </si>
  <si>
    <t>Montáž ventilu rohového s pripojovacou rúrkou G 1/2</t>
  </si>
  <si>
    <t>-59495771</t>
  </si>
  <si>
    <t>61</t>
  </si>
  <si>
    <t>725819402</t>
  </si>
  <si>
    <t>Montáž ventilu bez pripojovacej rúrky G 1/2</t>
  </si>
  <si>
    <t>-874740812</t>
  </si>
  <si>
    <t>62</t>
  </si>
  <si>
    <t>551410000500</t>
  </si>
  <si>
    <t xml:space="preserve">Ventil rohový </t>
  </si>
  <si>
    <t>993088562</t>
  </si>
  <si>
    <t>24+2</t>
  </si>
  <si>
    <t>63</t>
  </si>
  <si>
    <t>725820802</t>
  </si>
  <si>
    <t>Demontáž batérie stojankovej do 1 otvoru,  -0,00086t</t>
  </si>
  <si>
    <t>-286626875</t>
  </si>
  <si>
    <t>64</t>
  </si>
  <si>
    <t>725820810</t>
  </si>
  <si>
    <t>Demontáž batérie drezovej, umývadlovej nástennej,  -0,0026t</t>
  </si>
  <si>
    <t>1231851256</t>
  </si>
  <si>
    <t>3+3</t>
  </si>
  <si>
    <t>65</t>
  </si>
  <si>
    <t>725829601</t>
  </si>
  <si>
    <t>Montáž batérií umývadlových stojankových pákových alebo klasických</t>
  </si>
  <si>
    <t>-258229337</t>
  </si>
  <si>
    <t>66</t>
  </si>
  <si>
    <t>551450003900</t>
  </si>
  <si>
    <t>Batéria umývadlová stojanková páková</t>
  </si>
  <si>
    <t>-512863213</t>
  </si>
  <si>
    <t>67</t>
  </si>
  <si>
    <t>551450002400</t>
  </si>
  <si>
    <t>Batéria sprchová nástenná s príslušenstvom</t>
  </si>
  <si>
    <t>1184174599</t>
  </si>
  <si>
    <t>68</t>
  </si>
  <si>
    <t>725840870</t>
  </si>
  <si>
    <t>Demontáž batérie vaňovej, sprchovej nástennej,  -0,00225t</t>
  </si>
  <si>
    <t>443831821</t>
  </si>
  <si>
    <t>69</t>
  </si>
  <si>
    <t>725849201</t>
  </si>
  <si>
    <t>Montáž batérie sprchovej nástennej pákovej, klasickej</t>
  </si>
  <si>
    <t>-335573722</t>
  </si>
  <si>
    <t>70</t>
  </si>
  <si>
    <t>725849205</t>
  </si>
  <si>
    <t>Montáž batérie sprchovej nástennej, držiak sprchy s nastaviteľnou výškou sprchy</t>
  </si>
  <si>
    <t>1368560776</t>
  </si>
  <si>
    <t>71</t>
  </si>
  <si>
    <t>725860820</t>
  </si>
  <si>
    <t>Demontáž jednoduchej  zápachovej uzávierky pre zariaďovacie predmety, umývadlá, drezy, práčky  -0,00085t</t>
  </si>
  <si>
    <t>-86659660</t>
  </si>
  <si>
    <t>8+8</t>
  </si>
  <si>
    <t>72</t>
  </si>
  <si>
    <t>725860822</t>
  </si>
  <si>
    <t>Demontáž zápachovej uzávierky pre zariaďovacie predmety, vane, sprchy  -0,00122t</t>
  </si>
  <si>
    <t>1211788621</t>
  </si>
  <si>
    <t>73</t>
  </si>
  <si>
    <t>725869301</t>
  </si>
  <si>
    <t>Montáž zápachovej uzávierky pre zariaďovacie predmety, umývadlová do D 40</t>
  </si>
  <si>
    <t>221545454</t>
  </si>
  <si>
    <t>74</t>
  </si>
  <si>
    <t>551620008700</t>
  </si>
  <si>
    <t xml:space="preserve">Zápachová uzávierka umývadlová </t>
  </si>
  <si>
    <t>-26744115</t>
  </si>
  <si>
    <t>75</t>
  </si>
  <si>
    <t>725869340</t>
  </si>
  <si>
    <t>Montáž zápachovej uzávierky pre zariaďovacie predmety, sprchovej do D 50</t>
  </si>
  <si>
    <t>-1262262125</t>
  </si>
  <si>
    <t>76</t>
  </si>
  <si>
    <t>551620003600</t>
  </si>
  <si>
    <t>Zápachová uzávierka HL514/SN-80 sprchových kútov DN 40/50, ventil d 80 mm, odtok d 60 mm, kĺbové pripojenie, krytka - nerez, PP/PE</t>
  </si>
  <si>
    <t>865447372</t>
  </si>
  <si>
    <t>77</t>
  </si>
  <si>
    <t>998725101</t>
  </si>
  <si>
    <t>Presun hmôt pre zariaďovacie predmety v objektoch výšky do 6 m</t>
  </si>
  <si>
    <t>-1551805521</t>
  </si>
  <si>
    <t>78</t>
  </si>
  <si>
    <t>766621402</t>
  </si>
  <si>
    <t>Montáž okien plastových s hydroizolačnými páskami paropriepustnými, s variabilným difúznym odporom</t>
  </si>
  <si>
    <t>1552409481</t>
  </si>
  <si>
    <t>79</t>
  </si>
  <si>
    <t>283290006800</t>
  </si>
  <si>
    <t>Tesniaca fólia Winflex VARIO, š. 100 mm, dĺ. 40 m, s 20 mm, širokým samolepiacim pásikom pre lepenie fólie na rám okna, tesnenie pripájacej škáry okenného rámu a muriva, polymér, ALLMEDIA</t>
  </si>
  <si>
    <t>-1431598752</t>
  </si>
  <si>
    <t>80</t>
  </si>
  <si>
    <t>611410010400</t>
  </si>
  <si>
    <t>Plastové okno OS+O, vxš 2400x1400 mm, izolačné trojsklo, vrátane kovania, vnútorného a vonkajšieho parapetu</t>
  </si>
  <si>
    <t>1098559474</t>
  </si>
  <si>
    <t>81</t>
  </si>
  <si>
    <t>766662112</t>
  </si>
  <si>
    <t>Montáž dverového krídla otočného jednokrídlového poldrážkového, do existujúcej zárubne, vrátane kovania</t>
  </si>
  <si>
    <t>292425508</t>
  </si>
  <si>
    <t>82</t>
  </si>
  <si>
    <t>549150000600</t>
  </si>
  <si>
    <t>Kľučka dverová 2x, 2x rozeta BB, FAB, nehrdzavejúca oceľ, povrch nerez brúsený, SAPELI</t>
  </si>
  <si>
    <t>229918171</t>
  </si>
  <si>
    <t>83</t>
  </si>
  <si>
    <t>611610002900</t>
  </si>
  <si>
    <t>Dvere vnútorné jednokrídlové, šírka 600-900 mm, výplň DTD doska, povrch CPL laminát M10, mechanicky odolné plné, SAPELI</t>
  </si>
  <si>
    <t>128</t>
  </si>
  <si>
    <t>1565629383</t>
  </si>
  <si>
    <t>84</t>
  </si>
  <si>
    <t>766695212</t>
  </si>
  <si>
    <t>Montáž prahu dverí, jednokrídlových</t>
  </si>
  <si>
    <t>1444612535</t>
  </si>
  <si>
    <t>85</t>
  </si>
  <si>
    <t>611890003400</t>
  </si>
  <si>
    <t>Prah dubový, dĺžka 72 mm, šírka 7 mm</t>
  </si>
  <si>
    <t>-978723204</t>
  </si>
  <si>
    <t>86</t>
  </si>
  <si>
    <t>771575109</t>
  </si>
  <si>
    <t>Montáž podláh z dlaždíc keramických do tmelu veľ. 300 x 300 mm</t>
  </si>
  <si>
    <t>-588682788</t>
  </si>
  <si>
    <t>87</t>
  </si>
  <si>
    <t>597740001600</t>
  </si>
  <si>
    <t>Dlaždice keramické protišmykové 297x297x8 mm - podľa výberu investora z min. 3 variant</t>
  </si>
  <si>
    <t>-1239536271</t>
  </si>
  <si>
    <t>88</t>
  </si>
  <si>
    <t>998771101</t>
  </si>
  <si>
    <t>Presun hmôt pre podlahy z dlaždíc v objektoch výšky do 6m</t>
  </si>
  <si>
    <t>-2049886515</t>
  </si>
  <si>
    <t>89</t>
  </si>
  <si>
    <t>781445017</t>
  </si>
  <si>
    <t>Montáž obkladov vnútor. stien z obkladačiek kladených do tmelu veľ. 300x200 mm</t>
  </si>
  <si>
    <t>176261577</t>
  </si>
  <si>
    <t>90</t>
  </si>
  <si>
    <t>597640000700</t>
  </si>
  <si>
    <t>Obkladačky keramické glazované jednofarebné hladké lxv 300x200x14 mm - podľa výberu investora z min. 3 variant</t>
  </si>
  <si>
    <t>1209447870</t>
  </si>
  <si>
    <t>91</t>
  </si>
  <si>
    <t>998781101</t>
  </si>
  <si>
    <t>Presun hmôt pre obklady keramické v objektoch výšky do 6 m</t>
  </si>
  <si>
    <t>1771946212</t>
  </si>
  <si>
    <t>92</t>
  </si>
  <si>
    <t>784410100</t>
  </si>
  <si>
    <t>Penetrovanie jednonásobné jemnozrnných podkladov výšky do 3,80 m</t>
  </si>
  <si>
    <t>1018861983</t>
  </si>
  <si>
    <t xml:space="preserve">strop </t>
  </si>
  <si>
    <t>86,652</t>
  </si>
  <si>
    <t>nad obkladom</t>
  </si>
  <si>
    <t>31,051</t>
  </si>
  <si>
    <t>93</t>
  </si>
  <si>
    <t>784452271</t>
  </si>
  <si>
    <t>Maľby z maliarskych zmesí Primalex, Farmal, ručne nanášané dvojnásobné základné na podklad jemnozrnný výšky do 3,80 m</t>
  </si>
  <si>
    <t>321394508</t>
  </si>
  <si>
    <t>94</t>
  </si>
  <si>
    <t>784452471</t>
  </si>
  <si>
    <t>Maľby z maliarskych zmesí Primalex, Farmal, ručne nanášané tónované s bielym stropom dvojnásobné na jemnozrnný podklad výšky do 3,80 m</t>
  </si>
  <si>
    <t>-527657354</t>
  </si>
  <si>
    <t>95</t>
  </si>
  <si>
    <t>210010108</t>
  </si>
  <si>
    <t>Lišta elektroinštalačná z PVC 24x22, uložená pevne</t>
  </si>
  <si>
    <t>-1153872713</t>
  </si>
  <si>
    <t>96</t>
  </si>
  <si>
    <t>345750065500</t>
  </si>
  <si>
    <t xml:space="preserve">Lišta z PVC </t>
  </si>
  <si>
    <t>-1602730889</t>
  </si>
  <si>
    <t>97</t>
  </si>
  <si>
    <t>210110041</t>
  </si>
  <si>
    <t>Spínače polozapustené a zapustené vrátane zapojenia jednopólový - radenie 1</t>
  </si>
  <si>
    <t>-759097356</t>
  </si>
  <si>
    <t>98</t>
  </si>
  <si>
    <t>345320000500</t>
  </si>
  <si>
    <t>Vypínač ŠTANDARD</t>
  </si>
  <si>
    <t>415279845</t>
  </si>
  <si>
    <t>99</t>
  </si>
  <si>
    <t>210111021</t>
  </si>
  <si>
    <t>Domová zásuvka v krabici obyč. alebo do vlhka, vrátane zapojenia 10/16 A 250 V 2P + Z</t>
  </si>
  <si>
    <t>122453285</t>
  </si>
  <si>
    <t>100</t>
  </si>
  <si>
    <t>345510002100</t>
  </si>
  <si>
    <t>Zásuvka ŠTANDARD 4FN 15044 do vlhka</t>
  </si>
  <si>
    <t>1824231785</t>
  </si>
  <si>
    <t>101</t>
  </si>
  <si>
    <t>210201011</t>
  </si>
  <si>
    <t>Zapojenie svietidlá IP54, 2 x svetelný zdroj, stropného - nástenného interierového so žiarovkou</t>
  </si>
  <si>
    <t>-143799913</t>
  </si>
  <si>
    <t>102</t>
  </si>
  <si>
    <t>348140000900</t>
  </si>
  <si>
    <t xml:space="preserve">Svietidlo interiérové žiarivkové 2x9W, IP54, 200x200 mm, </t>
  </si>
  <si>
    <t>1754391337</t>
  </si>
  <si>
    <t>103</t>
  </si>
  <si>
    <t>210800014</t>
  </si>
  <si>
    <t>Vodič medený uložený v rúrke - napojenie bojler</t>
  </si>
  <si>
    <t>-1845081689</t>
  </si>
  <si>
    <t>104</t>
  </si>
  <si>
    <t>210800014R</t>
  </si>
  <si>
    <t>Dozbrojenie rozvádzača, poistky, prúdové chrániče - napojenie bojler</t>
  </si>
  <si>
    <t>315189460</t>
  </si>
  <si>
    <t>105</t>
  </si>
  <si>
    <t>210800014R1</t>
  </si>
  <si>
    <t>Revízna správa elektroinštalácií</t>
  </si>
  <si>
    <t>-668488793</t>
  </si>
  <si>
    <t>106</t>
  </si>
  <si>
    <t>210961108</t>
  </si>
  <si>
    <t>Demontáž-spínač polozapustený a zapustený, jednopólový - radenie 1</t>
  </si>
  <si>
    <t>-2083036286</t>
  </si>
  <si>
    <t>107</t>
  </si>
  <si>
    <t>210962012</t>
  </si>
  <si>
    <t>Demontáž svietidla - žiarovkové bytové nástenné prisadené 1 zdroj so sklom</t>
  </si>
  <si>
    <t>-174420799</t>
  </si>
  <si>
    <t>108</t>
  </si>
  <si>
    <t>998921201</t>
  </si>
  <si>
    <t>Presun hmôt pre montáž silnoprúdových rozvodov a zariadení v stavbe (objekte) výšky do 7 m</t>
  </si>
  <si>
    <t>%</t>
  </si>
  <si>
    <t>151263384</t>
  </si>
  <si>
    <t>VP - Práce naviac</t>
  </si>
  <si>
    <t>PN</t>
  </si>
  <si>
    <t>DONA- Projekt s.r.o., Fiľakovo</t>
  </si>
  <si>
    <t xml:space="preserve">rozpočty s.r.o., Oreské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</si>
</sst>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7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9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/>
    <xf numFmtId="166" fontId="23" fillId="0" borderId="11" xfId="0" applyNumberFormat="1" applyFont="1" applyBorder="1" applyAlignment="1"/>
    <xf numFmtId="167" fontId="24" fillId="0" borderId="0" xfId="0" applyNumberFormat="1" applyFont="1" applyAlignment="1">
      <alignment vertical="center"/>
    </xf>
    <xf numFmtId="0" fontId="6" fillId="0" borderId="4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5" xfId="0" applyFont="1" applyBorder="1" applyAlignment="1"/>
    <xf numFmtId="0" fontId="6" fillId="0" borderId="12" xfId="0" applyFont="1" applyBorder="1" applyAlignment="1"/>
    <xf numFmtId="166" fontId="6" fillId="0" borderId="0" xfId="0" applyNumberFormat="1" applyFont="1" applyBorder="1" applyAlignment="1"/>
    <xf numFmtId="166" fontId="6" fillId="0" borderId="13" xfId="0" applyNumberFormat="1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7" fontId="7" fillId="0" borderId="0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49" fontId="0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5" fillId="4" borderId="0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/>
      <protection locked="0"/>
    </xf>
    <xf numFmtId="167" fontId="0" fillId="0" borderId="23" xfId="0" applyNumberFormat="1" applyFont="1" applyBorder="1" applyAlignment="1">
      <alignment vertical="center"/>
    </xf>
    <xf numFmtId="167" fontId="0" fillId="0" borderId="23" xfId="0" applyNumberFormat="1" applyFont="1" applyBorder="1" applyAlignment="1" applyProtection="1">
      <alignment vertical="center"/>
      <protection locked="0"/>
    </xf>
    <xf numFmtId="167" fontId="4" fillId="0" borderId="21" xfId="0" applyNumberFormat="1" applyFont="1" applyBorder="1" applyAlignment="1"/>
    <xf numFmtId="167" fontId="4" fillId="0" borderId="21" xfId="0" applyNumberFormat="1" applyFont="1" applyBorder="1" applyAlignment="1">
      <alignment vertical="center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4" borderId="23" xfId="0" applyFont="1" applyFill="1" applyBorder="1" applyAlignment="1" applyProtection="1">
      <alignment horizontal="left" vertical="center" wrapText="1"/>
      <protection locked="0"/>
    </xf>
    <xf numFmtId="167" fontId="0" fillId="4" borderId="23" xfId="0" applyNumberFormat="1" applyFont="1" applyFill="1" applyBorder="1" applyAlignment="1" applyProtection="1">
      <alignment vertical="center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167" fontId="5" fillId="0" borderId="21" xfId="0" applyNumberFormat="1" applyFont="1" applyBorder="1" applyAlignment="1"/>
    <xf numFmtId="167" fontId="5" fillId="0" borderId="21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/>
    </xf>
    <xf numFmtId="0" fontId="25" fillId="0" borderId="23" xfId="0" applyFont="1" applyBorder="1" applyAlignment="1" applyProtection="1">
      <alignment horizontal="left" vertical="center" wrapText="1"/>
      <protection locked="0"/>
    </xf>
    <xf numFmtId="167" fontId="25" fillId="4" borderId="2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167" fontId="4" fillId="0" borderId="10" xfId="0" applyNumberFormat="1" applyFont="1" applyBorder="1" applyAlignment="1"/>
    <xf numFmtId="167" fontId="4" fillId="0" borderId="10" xfId="0" applyNumberFormat="1" applyFont="1" applyBorder="1" applyAlignment="1">
      <alignment vertical="center"/>
    </xf>
    <xf numFmtId="167" fontId="5" fillId="0" borderId="15" xfId="0" applyNumberFormat="1" applyFont="1" applyBorder="1" applyAlignment="1"/>
    <xf numFmtId="167" fontId="5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7" fontId="4" fillId="0" borderId="0" xfId="0" applyNumberFormat="1" applyFont="1" applyBorder="1" applyAlignment="1"/>
    <xf numFmtId="4" fontId="2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 applyProtection="1">
      <alignment vertical="center"/>
      <protection locked="0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167" fontId="20" fillId="0" borderId="10" xfId="0" applyNumberFormat="1" applyFont="1" applyBorder="1" applyAlignment="1"/>
    <xf numFmtId="167" fontId="3" fillId="0" borderId="1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0" fontId="12" fillId="2" borderId="0" xfId="1" applyFont="1" applyFill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309"/>
  <sheetViews>
    <sheetView showGridLines="0" tabSelected="1" workbookViewId="0">
      <pane ySplit="1" topLeftCell="A72" activePane="bottomLeft" state="frozen"/>
      <selection pane="bottomLeft" activeCell="F78" sqref="F78:P78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58"/>
      <c r="B1" s="9"/>
      <c r="C1" s="9"/>
      <c r="D1" s="10" t="s">
        <v>0</v>
      </c>
      <c r="E1" s="9"/>
      <c r="F1" s="11" t="s">
        <v>44</v>
      </c>
      <c r="G1" s="11"/>
      <c r="H1" s="209" t="s">
        <v>45</v>
      </c>
      <c r="I1" s="209"/>
      <c r="J1" s="209"/>
      <c r="K1" s="209"/>
      <c r="L1" s="11" t="s">
        <v>46</v>
      </c>
      <c r="M1" s="9"/>
      <c r="N1" s="9"/>
      <c r="O1" s="10" t="s">
        <v>47</v>
      </c>
      <c r="P1" s="9"/>
      <c r="Q1" s="9"/>
      <c r="R1" s="9"/>
      <c r="S1" s="11" t="s">
        <v>48</v>
      </c>
      <c r="T1" s="11"/>
      <c r="U1" s="58"/>
      <c r="V1" s="58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147" t="s">
        <v>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S2" s="151" t="s">
        <v>4</v>
      </c>
      <c r="T2" s="152"/>
      <c r="U2" s="152"/>
      <c r="V2" s="152"/>
      <c r="W2" s="152"/>
      <c r="X2" s="152"/>
      <c r="Y2" s="152"/>
      <c r="Z2" s="152"/>
      <c r="AA2" s="152"/>
      <c r="AB2" s="152"/>
      <c r="AC2" s="152"/>
      <c r="AT2" s="14" t="s">
        <v>41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39</v>
      </c>
    </row>
    <row r="4" spans="1:66" ht="36.950000000000003" customHeight="1" x14ac:dyDescent="0.3">
      <c r="B4" s="18"/>
      <c r="C4" s="149" t="s">
        <v>49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9"/>
      <c r="T4" s="13" t="s">
        <v>6</v>
      </c>
      <c r="AT4" s="14" t="s">
        <v>2</v>
      </c>
    </row>
    <row r="5" spans="1:66" ht="6.95" customHeight="1" x14ac:dyDescent="0.3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/>
    </row>
    <row r="6" spans="1:66" ht="25.35" customHeight="1" x14ac:dyDescent="0.3">
      <c r="B6" s="18"/>
      <c r="C6" s="20"/>
      <c r="D6" s="23" t="s">
        <v>7</v>
      </c>
      <c r="E6" s="20"/>
      <c r="F6" s="192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20"/>
      <c r="R6" s="19"/>
    </row>
    <row r="7" spans="1:66" s="1" customFormat="1" ht="32.85" customHeight="1" x14ac:dyDescent="0.3">
      <c r="B7" s="25"/>
      <c r="C7" s="26"/>
      <c r="D7" s="22" t="s">
        <v>50</v>
      </c>
      <c r="E7" s="26"/>
      <c r="F7" s="158" t="s">
        <v>51</v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26"/>
      <c r="R7" s="27"/>
    </row>
    <row r="8" spans="1:66" s="1" customFormat="1" ht="14.45" customHeight="1" x14ac:dyDescent="0.3">
      <c r="B8" s="25"/>
      <c r="C8" s="26"/>
      <c r="D8" s="23" t="s">
        <v>8</v>
      </c>
      <c r="E8" s="26"/>
      <c r="F8" s="21" t="s">
        <v>1</v>
      </c>
      <c r="G8" s="26"/>
      <c r="H8" s="26"/>
      <c r="I8" s="26"/>
      <c r="J8" s="26"/>
      <c r="K8" s="26"/>
      <c r="L8" s="26"/>
      <c r="M8" s="23" t="s">
        <v>9</v>
      </c>
      <c r="N8" s="26"/>
      <c r="O8" s="21" t="s">
        <v>1</v>
      </c>
      <c r="P8" s="26"/>
      <c r="Q8" s="26"/>
      <c r="R8" s="27"/>
    </row>
    <row r="9" spans="1:66" s="1" customFormat="1" ht="14.45" customHeight="1" x14ac:dyDescent="0.3">
      <c r="B9" s="25"/>
      <c r="C9" s="26"/>
      <c r="D9" s="23" t="s">
        <v>10</v>
      </c>
      <c r="E9" s="26"/>
      <c r="F9" s="21" t="s">
        <v>52</v>
      </c>
      <c r="G9" s="26"/>
      <c r="H9" s="26"/>
      <c r="I9" s="26"/>
      <c r="J9" s="26"/>
      <c r="K9" s="26"/>
      <c r="L9" s="26"/>
      <c r="M9" s="23" t="s">
        <v>11</v>
      </c>
      <c r="N9" s="26"/>
      <c r="O9" s="210"/>
      <c r="P9" s="194"/>
      <c r="Q9" s="26"/>
      <c r="R9" s="27"/>
    </row>
    <row r="10" spans="1:66" s="1" customFormat="1" ht="10.9" customHeight="1" x14ac:dyDescent="0.3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</row>
    <row r="11" spans="1:66" s="1" customFormat="1" ht="14.45" customHeight="1" x14ac:dyDescent="0.3">
      <c r="B11" s="25"/>
      <c r="C11" s="26"/>
      <c r="D11" s="23" t="s">
        <v>12</v>
      </c>
      <c r="E11" s="26"/>
      <c r="F11" s="26"/>
      <c r="G11" s="26"/>
      <c r="H11" s="26"/>
      <c r="I11" s="26"/>
      <c r="J11" s="26"/>
      <c r="K11" s="26"/>
      <c r="L11" s="26"/>
      <c r="M11" s="23" t="s">
        <v>13</v>
      </c>
      <c r="N11" s="26"/>
      <c r="O11" s="153" t="s">
        <v>53</v>
      </c>
      <c r="P11" s="153"/>
      <c r="Q11" s="26"/>
      <c r="R11" s="27"/>
    </row>
    <row r="12" spans="1:66" s="1" customFormat="1" ht="18" customHeight="1" x14ac:dyDescent="0.3">
      <c r="B12" s="25"/>
      <c r="C12" s="26"/>
      <c r="D12" s="26"/>
      <c r="E12" s="21" t="s">
        <v>54</v>
      </c>
      <c r="F12" s="26"/>
      <c r="G12" s="26"/>
      <c r="H12" s="26"/>
      <c r="I12" s="26"/>
      <c r="J12" s="26"/>
      <c r="K12" s="26"/>
      <c r="L12" s="26"/>
      <c r="M12" s="23" t="s">
        <v>14</v>
      </c>
      <c r="N12" s="26"/>
      <c r="O12" s="153" t="s">
        <v>55</v>
      </c>
      <c r="P12" s="153"/>
      <c r="Q12" s="26"/>
      <c r="R12" s="27"/>
    </row>
    <row r="13" spans="1:66" s="1" customFormat="1" ht="6.95" customHeight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66" s="1" customFormat="1" ht="14.45" customHeight="1" x14ac:dyDescent="0.3">
      <c r="B14" s="25"/>
      <c r="C14" s="26"/>
      <c r="D14" s="23" t="s">
        <v>15</v>
      </c>
      <c r="E14" s="26"/>
      <c r="F14" s="26"/>
      <c r="G14" s="26"/>
      <c r="H14" s="26"/>
      <c r="I14" s="26"/>
      <c r="J14" s="26"/>
      <c r="K14" s="26"/>
      <c r="L14" s="26"/>
      <c r="M14" s="23" t="s">
        <v>13</v>
      </c>
      <c r="N14" s="26"/>
      <c r="O14" s="211"/>
      <c r="P14" s="153"/>
      <c r="Q14" s="26"/>
      <c r="R14" s="27"/>
    </row>
    <row r="15" spans="1:66" s="1" customFormat="1" ht="18" customHeight="1" x14ac:dyDescent="0.3">
      <c r="B15" s="25"/>
      <c r="C15" s="26"/>
      <c r="D15" s="26"/>
      <c r="E15" s="211"/>
      <c r="F15" s="212"/>
      <c r="G15" s="212"/>
      <c r="H15" s="212"/>
      <c r="I15" s="212"/>
      <c r="J15" s="212"/>
      <c r="K15" s="212"/>
      <c r="L15" s="212"/>
      <c r="M15" s="23" t="s">
        <v>14</v>
      </c>
      <c r="N15" s="26"/>
      <c r="O15" s="211"/>
      <c r="P15" s="153"/>
      <c r="Q15" s="26"/>
      <c r="R15" s="27"/>
    </row>
    <row r="16" spans="1:66" s="1" customFormat="1" ht="6.95" customHeight="1" x14ac:dyDescent="0.3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2:18" s="1" customFormat="1" ht="14.45" customHeight="1" x14ac:dyDescent="0.3">
      <c r="B17" s="25"/>
      <c r="C17" s="26"/>
      <c r="D17" s="23" t="s">
        <v>16</v>
      </c>
      <c r="E17" s="26"/>
      <c r="F17" s="26"/>
      <c r="G17" s="26"/>
      <c r="H17" s="26"/>
      <c r="I17" s="26"/>
      <c r="J17" s="26"/>
      <c r="K17" s="26"/>
      <c r="L17" s="26"/>
      <c r="M17" s="23" t="s">
        <v>13</v>
      </c>
      <c r="N17" s="26"/>
      <c r="O17" s="153" t="s">
        <v>56</v>
      </c>
      <c r="P17" s="153"/>
      <c r="Q17" s="26"/>
      <c r="R17" s="27"/>
    </row>
    <row r="18" spans="2:18" s="1" customFormat="1" ht="18" customHeight="1" x14ac:dyDescent="0.3">
      <c r="B18" s="25"/>
      <c r="C18" s="26"/>
      <c r="D18" s="26"/>
      <c r="E18" s="21" t="s">
        <v>575</v>
      </c>
      <c r="F18" s="26"/>
      <c r="G18" s="26"/>
      <c r="H18" s="26"/>
      <c r="I18" s="26"/>
      <c r="J18" s="26"/>
      <c r="K18" s="26"/>
      <c r="L18" s="26"/>
      <c r="M18" s="23" t="s">
        <v>14</v>
      </c>
      <c r="N18" s="26"/>
      <c r="O18" s="153" t="s">
        <v>57</v>
      </c>
      <c r="P18" s="153"/>
      <c r="Q18" s="26"/>
      <c r="R18" s="27"/>
    </row>
    <row r="19" spans="2:18" s="1" customFormat="1" ht="6.95" customHeight="1" x14ac:dyDescent="0.3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2:18" s="1" customFormat="1" ht="14.45" customHeight="1" x14ac:dyDescent="0.3">
      <c r="B20" s="25"/>
      <c r="C20" s="26"/>
      <c r="D20" s="23" t="s">
        <v>18</v>
      </c>
      <c r="E20" s="26"/>
      <c r="F20" s="26"/>
      <c r="G20" s="26"/>
      <c r="H20" s="26"/>
      <c r="I20" s="26"/>
      <c r="J20" s="26"/>
      <c r="K20" s="26"/>
      <c r="L20" s="26"/>
      <c r="M20" s="23" t="s">
        <v>13</v>
      </c>
      <c r="N20" s="26"/>
      <c r="O20" s="153" t="s">
        <v>58</v>
      </c>
      <c r="P20" s="153"/>
      <c r="Q20" s="26"/>
      <c r="R20" s="27"/>
    </row>
    <row r="21" spans="2:18" s="1" customFormat="1" ht="18" customHeight="1" x14ac:dyDescent="0.3">
      <c r="B21" s="25"/>
      <c r="C21" s="26"/>
      <c r="D21" s="26"/>
      <c r="E21" s="21" t="s">
        <v>576</v>
      </c>
      <c r="F21" s="26"/>
      <c r="G21" s="26"/>
      <c r="H21" s="26"/>
      <c r="I21" s="26"/>
      <c r="J21" s="26"/>
      <c r="K21" s="26"/>
      <c r="L21" s="26"/>
      <c r="M21" s="23" t="s">
        <v>14</v>
      </c>
      <c r="N21" s="26"/>
      <c r="O21" s="153" t="s">
        <v>59</v>
      </c>
      <c r="P21" s="153"/>
      <c r="Q21" s="26"/>
      <c r="R21" s="27"/>
    </row>
    <row r="22" spans="2:18" s="1" customFormat="1" ht="6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</row>
    <row r="23" spans="2:18" s="1" customFormat="1" ht="14.45" customHeight="1" x14ac:dyDescent="0.3">
      <c r="B23" s="25"/>
      <c r="C23" s="26"/>
      <c r="D23" s="23" t="s">
        <v>19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</row>
    <row r="24" spans="2:18" s="1" customFormat="1" ht="16.5" customHeight="1" x14ac:dyDescent="0.3">
      <c r="B24" s="25"/>
      <c r="C24" s="26"/>
      <c r="D24" s="26"/>
      <c r="E24" s="145" t="s">
        <v>1</v>
      </c>
      <c r="F24" s="145"/>
      <c r="G24" s="145"/>
      <c r="H24" s="145"/>
      <c r="I24" s="145"/>
      <c r="J24" s="145"/>
      <c r="K24" s="145"/>
      <c r="L24" s="145"/>
      <c r="M24" s="26"/>
      <c r="N24" s="26"/>
      <c r="O24" s="26"/>
      <c r="P24" s="26"/>
      <c r="Q24" s="26"/>
      <c r="R24" s="27"/>
    </row>
    <row r="25" spans="2:18" s="1" customFormat="1" ht="6.95" customHeight="1" x14ac:dyDescent="0.3"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2:18" s="1" customFormat="1" ht="6.95" customHeight="1" x14ac:dyDescent="0.3">
      <c r="B26" s="25"/>
      <c r="C26" s="2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26"/>
      <c r="R26" s="27"/>
    </row>
    <row r="27" spans="2:18" s="1" customFormat="1" ht="14.45" customHeight="1" x14ac:dyDescent="0.3">
      <c r="B27" s="25"/>
      <c r="C27" s="26"/>
      <c r="D27" s="59" t="s">
        <v>60</v>
      </c>
      <c r="E27" s="26"/>
      <c r="F27" s="26"/>
      <c r="G27" s="26"/>
      <c r="H27" s="26"/>
      <c r="I27" s="26"/>
      <c r="J27" s="26"/>
      <c r="K27" s="26"/>
      <c r="L27" s="26"/>
      <c r="M27" s="146">
        <f>N88</f>
        <v>0</v>
      </c>
      <c r="N27" s="146"/>
      <c r="O27" s="146"/>
      <c r="P27" s="146"/>
      <c r="Q27" s="26"/>
      <c r="R27" s="27"/>
    </row>
    <row r="28" spans="2:18" s="1" customFormat="1" ht="14.45" customHeight="1" x14ac:dyDescent="0.3">
      <c r="B28" s="25"/>
      <c r="C28" s="26"/>
      <c r="D28" s="24" t="s">
        <v>42</v>
      </c>
      <c r="E28" s="26"/>
      <c r="F28" s="26"/>
      <c r="G28" s="26"/>
      <c r="H28" s="26"/>
      <c r="I28" s="26"/>
      <c r="J28" s="26"/>
      <c r="K28" s="26"/>
      <c r="L28" s="26"/>
      <c r="M28" s="146">
        <f>N106</f>
        <v>0</v>
      </c>
      <c r="N28" s="146"/>
      <c r="O28" s="146"/>
      <c r="P28" s="146"/>
      <c r="Q28" s="26"/>
      <c r="R28" s="27"/>
    </row>
    <row r="29" spans="2:18" s="1" customFormat="1" ht="6.95" customHeight="1" x14ac:dyDescent="0.3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2:18" s="1" customFormat="1" ht="25.35" customHeight="1" x14ac:dyDescent="0.3">
      <c r="B30" s="25"/>
      <c r="C30" s="26"/>
      <c r="D30" s="60" t="s">
        <v>20</v>
      </c>
      <c r="E30" s="26"/>
      <c r="F30" s="26"/>
      <c r="G30" s="26"/>
      <c r="H30" s="26"/>
      <c r="I30" s="26"/>
      <c r="J30" s="26"/>
      <c r="K30" s="26"/>
      <c r="L30" s="26"/>
      <c r="M30" s="187">
        <f>ROUND(M27+M28,2)</f>
        <v>0</v>
      </c>
      <c r="N30" s="188"/>
      <c r="O30" s="188"/>
      <c r="P30" s="188"/>
      <c r="Q30" s="26"/>
      <c r="R30" s="27"/>
    </row>
    <row r="31" spans="2:18" s="1" customFormat="1" ht="6.95" customHeight="1" x14ac:dyDescent="0.3">
      <c r="B31" s="25"/>
      <c r="C31" s="26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6"/>
      <c r="R31" s="27"/>
    </row>
    <row r="32" spans="2:18" s="1" customFormat="1" ht="14.45" customHeight="1" x14ac:dyDescent="0.3">
      <c r="B32" s="25"/>
      <c r="C32" s="26"/>
      <c r="D32" s="28" t="s">
        <v>21</v>
      </c>
      <c r="E32" s="28" t="s">
        <v>22</v>
      </c>
      <c r="F32" s="29">
        <v>0.2</v>
      </c>
      <c r="G32" s="61" t="s">
        <v>23</v>
      </c>
      <c r="H32" s="189">
        <f>ROUND((((SUM(BE106:BE113)+SUM(BE131:BE302))+SUM(BE304:BE308))),2)</f>
        <v>0</v>
      </c>
      <c r="I32" s="188"/>
      <c r="J32" s="188"/>
      <c r="K32" s="26"/>
      <c r="L32" s="26"/>
      <c r="M32" s="189">
        <f>ROUND(((ROUND((SUM(BE106:BE113)+SUM(BE131:BE302)), 2)*F32)+SUM(BE304:BE308)*F32),2)</f>
        <v>0</v>
      </c>
      <c r="N32" s="188"/>
      <c r="O32" s="188"/>
      <c r="P32" s="188"/>
      <c r="Q32" s="26"/>
      <c r="R32" s="27"/>
    </row>
    <row r="33" spans="2:18" s="1" customFormat="1" ht="14.45" customHeight="1" x14ac:dyDescent="0.3">
      <c r="B33" s="25"/>
      <c r="C33" s="26"/>
      <c r="D33" s="26"/>
      <c r="E33" s="28" t="s">
        <v>24</v>
      </c>
      <c r="F33" s="29">
        <v>0.2</v>
      </c>
      <c r="G33" s="61" t="s">
        <v>23</v>
      </c>
      <c r="H33" s="189">
        <f>ROUND((((SUM(BF106:BF113)+SUM(BF131:BF302))+SUM(BF304:BF308))),2)</f>
        <v>0</v>
      </c>
      <c r="I33" s="188"/>
      <c r="J33" s="188"/>
      <c r="K33" s="26"/>
      <c r="L33" s="26"/>
      <c r="M33" s="189">
        <f>ROUND(((ROUND((SUM(BF106:BF113)+SUM(BF131:BF302)), 2)*F33)+SUM(BF304:BF308)*F33),2)</f>
        <v>0</v>
      </c>
      <c r="N33" s="188"/>
      <c r="O33" s="188"/>
      <c r="P33" s="188"/>
      <c r="Q33" s="26"/>
      <c r="R33" s="27"/>
    </row>
    <row r="34" spans="2:18" s="1" customFormat="1" ht="14.45" hidden="1" customHeight="1" x14ac:dyDescent="0.3">
      <c r="B34" s="25"/>
      <c r="C34" s="26"/>
      <c r="D34" s="26"/>
      <c r="E34" s="28" t="s">
        <v>25</v>
      </c>
      <c r="F34" s="29">
        <v>0.2</v>
      </c>
      <c r="G34" s="61" t="s">
        <v>23</v>
      </c>
      <c r="H34" s="189">
        <f>ROUND((((SUM(BG106:BG113)+SUM(BG131:BG302))+SUM(BG304:BG308))),2)</f>
        <v>0</v>
      </c>
      <c r="I34" s="188"/>
      <c r="J34" s="188"/>
      <c r="K34" s="26"/>
      <c r="L34" s="26"/>
      <c r="M34" s="189">
        <v>0</v>
      </c>
      <c r="N34" s="188"/>
      <c r="O34" s="188"/>
      <c r="P34" s="188"/>
      <c r="Q34" s="26"/>
      <c r="R34" s="27"/>
    </row>
    <row r="35" spans="2:18" s="1" customFormat="1" ht="14.45" hidden="1" customHeight="1" x14ac:dyDescent="0.3">
      <c r="B35" s="25"/>
      <c r="C35" s="26"/>
      <c r="D35" s="26"/>
      <c r="E35" s="28" t="s">
        <v>26</v>
      </c>
      <c r="F35" s="29">
        <v>0.2</v>
      </c>
      <c r="G35" s="61" t="s">
        <v>23</v>
      </c>
      <c r="H35" s="189">
        <f>ROUND((((SUM(BH106:BH113)+SUM(BH131:BH302))+SUM(BH304:BH308))),2)</f>
        <v>0</v>
      </c>
      <c r="I35" s="188"/>
      <c r="J35" s="188"/>
      <c r="K35" s="26"/>
      <c r="L35" s="26"/>
      <c r="M35" s="189">
        <v>0</v>
      </c>
      <c r="N35" s="188"/>
      <c r="O35" s="188"/>
      <c r="P35" s="188"/>
      <c r="Q35" s="26"/>
      <c r="R35" s="27"/>
    </row>
    <row r="36" spans="2:18" s="1" customFormat="1" ht="14.45" hidden="1" customHeight="1" x14ac:dyDescent="0.3">
      <c r="B36" s="25"/>
      <c r="C36" s="26"/>
      <c r="D36" s="26"/>
      <c r="E36" s="28" t="s">
        <v>27</v>
      </c>
      <c r="F36" s="29">
        <v>0</v>
      </c>
      <c r="G36" s="61" t="s">
        <v>23</v>
      </c>
      <c r="H36" s="189">
        <f>ROUND((((SUM(BI106:BI113)+SUM(BI131:BI302))+SUM(BI304:BI308))),2)</f>
        <v>0</v>
      </c>
      <c r="I36" s="188"/>
      <c r="J36" s="188"/>
      <c r="K36" s="26"/>
      <c r="L36" s="26"/>
      <c r="M36" s="189">
        <v>0</v>
      </c>
      <c r="N36" s="188"/>
      <c r="O36" s="188"/>
      <c r="P36" s="188"/>
      <c r="Q36" s="26"/>
      <c r="R36" s="27"/>
    </row>
    <row r="37" spans="2:18" s="1" customFormat="1" ht="6.95" customHeight="1" x14ac:dyDescent="0.3"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</row>
    <row r="38" spans="2:18" s="1" customFormat="1" ht="25.35" customHeight="1" x14ac:dyDescent="0.3">
      <c r="B38" s="25"/>
      <c r="C38" s="57"/>
      <c r="D38" s="62" t="s">
        <v>28</v>
      </c>
      <c r="E38" s="48"/>
      <c r="F38" s="48"/>
      <c r="G38" s="63" t="s">
        <v>29</v>
      </c>
      <c r="H38" s="64" t="s">
        <v>30</v>
      </c>
      <c r="I38" s="48"/>
      <c r="J38" s="48"/>
      <c r="K38" s="48"/>
      <c r="L38" s="190">
        <f>SUM(M30:M36)</f>
        <v>0</v>
      </c>
      <c r="M38" s="190"/>
      <c r="N38" s="190"/>
      <c r="O38" s="190"/>
      <c r="P38" s="191"/>
      <c r="Q38" s="57"/>
      <c r="R38" s="27"/>
    </row>
    <row r="39" spans="2:18" s="1" customFormat="1" ht="14.45" customHeigh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</row>
    <row r="40" spans="2:18" s="1" customFormat="1" ht="14.45" customHeight="1" x14ac:dyDescent="0.3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</row>
    <row r="41" spans="2:18" ht="13.5" x14ac:dyDescent="0.3">
      <c r="B41" s="1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9"/>
    </row>
    <row r="42" spans="2:18" ht="13.5" x14ac:dyDescent="0.3"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9"/>
    </row>
    <row r="43" spans="2:18" ht="13.5" x14ac:dyDescent="0.3"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9"/>
    </row>
    <row r="44" spans="2:18" ht="13.5" x14ac:dyDescent="0.3">
      <c r="B44" s="1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9"/>
    </row>
    <row r="45" spans="2:18" ht="13.5" x14ac:dyDescent="0.3">
      <c r="B45" s="1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9"/>
    </row>
    <row r="46" spans="2:18" ht="13.5" x14ac:dyDescent="0.3">
      <c r="B46" s="1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9"/>
    </row>
    <row r="47" spans="2:18" ht="13.5" x14ac:dyDescent="0.3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9"/>
    </row>
    <row r="48" spans="2:18" ht="13.5" x14ac:dyDescent="0.3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9"/>
    </row>
    <row r="49" spans="2:18" ht="13.5" x14ac:dyDescent="0.3"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/>
    </row>
    <row r="50" spans="2:18" s="1" customFormat="1" x14ac:dyDescent="0.3">
      <c r="B50" s="25"/>
      <c r="C50" s="26"/>
      <c r="D50" s="31" t="s">
        <v>31</v>
      </c>
      <c r="E50" s="32"/>
      <c r="F50" s="32"/>
      <c r="G50" s="32"/>
      <c r="H50" s="33"/>
      <c r="I50" s="26"/>
      <c r="J50" s="31" t="s">
        <v>32</v>
      </c>
      <c r="K50" s="32"/>
      <c r="L50" s="32"/>
      <c r="M50" s="32"/>
      <c r="N50" s="32"/>
      <c r="O50" s="32"/>
      <c r="P50" s="33"/>
      <c r="Q50" s="26"/>
      <c r="R50" s="27"/>
    </row>
    <row r="51" spans="2:18" ht="13.5" x14ac:dyDescent="0.3">
      <c r="B51" s="18"/>
      <c r="C51" s="20"/>
      <c r="D51" s="34"/>
      <c r="E51" s="20"/>
      <c r="F51" s="20"/>
      <c r="G51" s="20"/>
      <c r="H51" s="35"/>
      <c r="I51" s="20"/>
      <c r="J51" s="34"/>
      <c r="K51" s="20"/>
      <c r="L51" s="20"/>
      <c r="M51" s="20"/>
      <c r="N51" s="20"/>
      <c r="O51" s="20"/>
      <c r="P51" s="35"/>
      <c r="Q51" s="20"/>
      <c r="R51" s="19"/>
    </row>
    <row r="52" spans="2:18" ht="13.5" x14ac:dyDescent="0.3">
      <c r="B52" s="18"/>
      <c r="C52" s="20"/>
      <c r="D52" s="34"/>
      <c r="E52" s="20"/>
      <c r="F52" s="20"/>
      <c r="G52" s="20"/>
      <c r="H52" s="35"/>
      <c r="I52" s="20"/>
      <c r="J52" s="34"/>
      <c r="K52" s="20"/>
      <c r="L52" s="20"/>
      <c r="M52" s="20"/>
      <c r="N52" s="20"/>
      <c r="O52" s="20"/>
      <c r="P52" s="35"/>
      <c r="Q52" s="20"/>
      <c r="R52" s="19"/>
    </row>
    <row r="53" spans="2:18" ht="13.5" x14ac:dyDescent="0.3">
      <c r="B53" s="18"/>
      <c r="C53" s="20"/>
      <c r="D53" s="34"/>
      <c r="E53" s="20"/>
      <c r="F53" s="20"/>
      <c r="G53" s="20"/>
      <c r="H53" s="35"/>
      <c r="I53" s="20"/>
      <c r="J53" s="34"/>
      <c r="K53" s="20"/>
      <c r="L53" s="20"/>
      <c r="M53" s="20"/>
      <c r="N53" s="20"/>
      <c r="O53" s="20"/>
      <c r="P53" s="35"/>
      <c r="Q53" s="20"/>
      <c r="R53" s="19"/>
    </row>
    <row r="54" spans="2:18" ht="13.5" x14ac:dyDescent="0.3">
      <c r="B54" s="18"/>
      <c r="C54" s="20"/>
      <c r="D54" s="34"/>
      <c r="E54" s="20"/>
      <c r="F54" s="20"/>
      <c r="G54" s="20"/>
      <c r="H54" s="35"/>
      <c r="I54" s="20"/>
      <c r="J54" s="34"/>
      <c r="K54" s="20"/>
      <c r="L54" s="20"/>
      <c r="M54" s="20"/>
      <c r="N54" s="20"/>
      <c r="O54" s="20"/>
      <c r="P54" s="35"/>
      <c r="Q54" s="20"/>
      <c r="R54" s="19"/>
    </row>
    <row r="55" spans="2:18" ht="13.5" x14ac:dyDescent="0.3">
      <c r="B55" s="18"/>
      <c r="C55" s="20"/>
      <c r="D55" s="34"/>
      <c r="E55" s="20"/>
      <c r="F55" s="20"/>
      <c r="G55" s="20"/>
      <c r="H55" s="35"/>
      <c r="I55" s="20"/>
      <c r="J55" s="34"/>
      <c r="K55" s="20"/>
      <c r="L55" s="20"/>
      <c r="M55" s="20"/>
      <c r="N55" s="20"/>
      <c r="O55" s="20"/>
      <c r="P55" s="35"/>
      <c r="Q55" s="20"/>
      <c r="R55" s="19"/>
    </row>
    <row r="56" spans="2:18" ht="13.5" x14ac:dyDescent="0.3">
      <c r="B56" s="18"/>
      <c r="C56" s="20"/>
      <c r="D56" s="34"/>
      <c r="E56" s="20"/>
      <c r="F56" s="20"/>
      <c r="G56" s="20"/>
      <c r="H56" s="35"/>
      <c r="I56" s="20"/>
      <c r="J56" s="34"/>
      <c r="K56" s="20"/>
      <c r="L56" s="20"/>
      <c r="M56" s="20"/>
      <c r="N56" s="20"/>
      <c r="O56" s="20"/>
      <c r="P56" s="35"/>
      <c r="Q56" s="20"/>
      <c r="R56" s="19"/>
    </row>
    <row r="57" spans="2:18" ht="13.5" x14ac:dyDescent="0.3">
      <c r="B57" s="18"/>
      <c r="C57" s="20"/>
      <c r="D57" s="34"/>
      <c r="E57" s="20"/>
      <c r="F57" s="20"/>
      <c r="G57" s="20"/>
      <c r="H57" s="35"/>
      <c r="I57" s="20"/>
      <c r="J57" s="34"/>
      <c r="K57" s="20"/>
      <c r="L57" s="20"/>
      <c r="M57" s="20"/>
      <c r="N57" s="20"/>
      <c r="O57" s="20"/>
      <c r="P57" s="35"/>
      <c r="Q57" s="20"/>
      <c r="R57" s="19"/>
    </row>
    <row r="58" spans="2:18" ht="13.5" x14ac:dyDescent="0.3">
      <c r="B58" s="18"/>
      <c r="C58" s="20"/>
      <c r="D58" s="34"/>
      <c r="E58" s="20"/>
      <c r="F58" s="20"/>
      <c r="G58" s="20"/>
      <c r="H58" s="35"/>
      <c r="I58" s="20"/>
      <c r="J58" s="34"/>
      <c r="K58" s="20"/>
      <c r="L58" s="20"/>
      <c r="M58" s="20"/>
      <c r="N58" s="20"/>
      <c r="O58" s="20"/>
      <c r="P58" s="35"/>
      <c r="Q58" s="20"/>
      <c r="R58" s="19"/>
    </row>
    <row r="59" spans="2:18" s="1" customFormat="1" x14ac:dyDescent="0.3">
      <c r="B59" s="25"/>
      <c r="C59" s="26"/>
      <c r="D59" s="36" t="s">
        <v>33</v>
      </c>
      <c r="E59" s="37"/>
      <c r="F59" s="37"/>
      <c r="G59" s="38" t="s">
        <v>34</v>
      </c>
      <c r="H59" s="39"/>
      <c r="I59" s="26"/>
      <c r="J59" s="36" t="s">
        <v>33</v>
      </c>
      <c r="K59" s="37"/>
      <c r="L59" s="37"/>
      <c r="M59" s="37"/>
      <c r="N59" s="38" t="s">
        <v>34</v>
      </c>
      <c r="O59" s="37"/>
      <c r="P59" s="39"/>
      <c r="Q59" s="26"/>
      <c r="R59" s="27"/>
    </row>
    <row r="60" spans="2:18" ht="13.5" x14ac:dyDescent="0.3">
      <c r="B60" s="1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9"/>
    </row>
    <row r="61" spans="2:18" s="1" customFormat="1" x14ac:dyDescent="0.3">
      <c r="B61" s="25"/>
      <c r="C61" s="26"/>
      <c r="D61" s="31" t="s">
        <v>35</v>
      </c>
      <c r="E61" s="32"/>
      <c r="F61" s="32"/>
      <c r="G61" s="32"/>
      <c r="H61" s="33"/>
      <c r="I61" s="26"/>
      <c r="J61" s="31" t="s">
        <v>36</v>
      </c>
      <c r="K61" s="32"/>
      <c r="L61" s="32"/>
      <c r="M61" s="32"/>
      <c r="N61" s="32"/>
      <c r="O61" s="32"/>
      <c r="P61" s="33"/>
      <c r="Q61" s="26"/>
      <c r="R61" s="27"/>
    </row>
    <row r="62" spans="2:18" ht="13.5" x14ac:dyDescent="0.3">
      <c r="B62" s="18"/>
      <c r="C62" s="20"/>
      <c r="D62" s="34"/>
      <c r="E62" s="20"/>
      <c r="F62" s="20"/>
      <c r="G62" s="20"/>
      <c r="H62" s="35"/>
      <c r="I62" s="20"/>
      <c r="J62" s="34"/>
      <c r="K62" s="20"/>
      <c r="L62" s="20"/>
      <c r="M62" s="20"/>
      <c r="N62" s="20"/>
      <c r="O62" s="20"/>
      <c r="P62" s="35"/>
      <c r="Q62" s="20"/>
      <c r="R62" s="19"/>
    </row>
    <row r="63" spans="2:18" ht="13.5" x14ac:dyDescent="0.3">
      <c r="B63" s="18"/>
      <c r="C63" s="20"/>
      <c r="D63" s="34"/>
      <c r="E63" s="20"/>
      <c r="F63" s="20"/>
      <c r="G63" s="20"/>
      <c r="H63" s="35"/>
      <c r="I63" s="20"/>
      <c r="J63" s="34"/>
      <c r="K63" s="20"/>
      <c r="L63" s="20"/>
      <c r="M63" s="20"/>
      <c r="N63" s="20"/>
      <c r="O63" s="20"/>
      <c r="P63" s="35"/>
      <c r="Q63" s="20"/>
      <c r="R63" s="19"/>
    </row>
    <row r="64" spans="2:18" ht="13.5" x14ac:dyDescent="0.3">
      <c r="B64" s="18"/>
      <c r="C64" s="20"/>
      <c r="D64" s="34"/>
      <c r="E64" s="20"/>
      <c r="F64" s="20"/>
      <c r="G64" s="20"/>
      <c r="H64" s="35"/>
      <c r="I64" s="20"/>
      <c r="J64" s="34"/>
      <c r="K64" s="20"/>
      <c r="L64" s="20"/>
      <c r="M64" s="20"/>
      <c r="N64" s="20"/>
      <c r="O64" s="20"/>
      <c r="P64" s="35"/>
      <c r="Q64" s="20"/>
      <c r="R64" s="19"/>
    </row>
    <row r="65" spans="2:18" ht="13.5" x14ac:dyDescent="0.3">
      <c r="B65" s="18"/>
      <c r="C65" s="20"/>
      <c r="D65" s="34"/>
      <c r="E65" s="20"/>
      <c r="F65" s="20"/>
      <c r="G65" s="20"/>
      <c r="H65" s="35"/>
      <c r="I65" s="20"/>
      <c r="J65" s="34"/>
      <c r="K65" s="20"/>
      <c r="L65" s="20"/>
      <c r="M65" s="20"/>
      <c r="N65" s="20"/>
      <c r="O65" s="20"/>
      <c r="P65" s="35"/>
      <c r="Q65" s="20"/>
      <c r="R65" s="19"/>
    </row>
    <row r="66" spans="2:18" ht="13.5" x14ac:dyDescent="0.3">
      <c r="B66" s="18"/>
      <c r="C66" s="20"/>
      <c r="D66" s="34"/>
      <c r="E66" s="20"/>
      <c r="F66" s="20"/>
      <c r="G66" s="20"/>
      <c r="H66" s="35"/>
      <c r="I66" s="20"/>
      <c r="J66" s="34"/>
      <c r="K66" s="20"/>
      <c r="L66" s="20"/>
      <c r="M66" s="20"/>
      <c r="N66" s="20"/>
      <c r="O66" s="20"/>
      <c r="P66" s="35"/>
      <c r="Q66" s="20"/>
      <c r="R66" s="19"/>
    </row>
    <row r="67" spans="2:18" ht="13.5" x14ac:dyDescent="0.3">
      <c r="B67" s="18"/>
      <c r="C67" s="20"/>
      <c r="D67" s="34"/>
      <c r="E67" s="20"/>
      <c r="F67" s="20"/>
      <c r="G67" s="20"/>
      <c r="H67" s="35"/>
      <c r="I67" s="20"/>
      <c r="J67" s="34"/>
      <c r="K67" s="20"/>
      <c r="L67" s="20"/>
      <c r="M67" s="20"/>
      <c r="N67" s="20"/>
      <c r="O67" s="20"/>
      <c r="P67" s="35"/>
      <c r="Q67" s="20"/>
      <c r="R67" s="19"/>
    </row>
    <row r="68" spans="2:18" ht="13.5" x14ac:dyDescent="0.3">
      <c r="B68" s="18"/>
      <c r="C68" s="20"/>
      <c r="D68" s="34"/>
      <c r="E68" s="20"/>
      <c r="F68" s="20"/>
      <c r="G68" s="20"/>
      <c r="H68" s="35"/>
      <c r="I68" s="20"/>
      <c r="J68" s="34"/>
      <c r="K68" s="20"/>
      <c r="L68" s="20"/>
      <c r="M68" s="20"/>
      <c r="N68" s="20"/>
      <c r="O68" s="20"/>
      <c r="P68" s="35"/>
      <c r="Q68" s="20"/>
      <c r="R68" s="19"/>
    </row>
    <row r="69" spans="2:18" ht="13.5" x14ac:dyDescent="0.3">
      <c r="B69" s="18"/>
      <c r="C69" s="20"/>
      <c r="D69" s="34"/>
      <c r="E69" s="20"/>
      <c r="F69" s="20"/>
      <c r="G69" s="20"/>
      <c r="H69" s="35"/>
      <c r="I69" s="20"/>
      <c r="J69" s="34"/>
      <c r="K69" s="20"/>
      <c r="L69" s="20"/>
      <c r="M69" s="20"/>
      <c r="N69" s="20"/>
      <c r="O69" s="20"/>
      <c r="P69" s="35"/>
      <c r="Q69" s="20"/>
      <c r="R69" s="19"/>
    </row>
    <row r="70" spans="2:18" s="1" customFormat="1" x14ac:dyDescent="0.3">
      <c r="B70" s="25"/>
      <c r="C70" s="26"/>
      <c r="D70" s="36" t="s">
        <v>33</v>
      </c>
      <c r="E70" s="37"/>
      <c r="F70" s="37"/>
      <c r="G70" s="38" t="s">
        <v>34</v>
      </c>
      <c r="H70" s="39"/>
      <c r="I70" s="26"/>
      <c r="J70" s="36" t="s">
        <v>33</v>
      </c>
      <c r="K70" s="37"/>
      <c r="L70" s="37"/>
      <c r="M70" s="37"/>
      <c r="N70" s="38" t="s">
        <v>34</v>
      </c>
      <c r="O70" s="37"/>
      <c r="P70" s="39"/>
      <c r="Q70" s="26"/>
      <c r="R70" s="27"/>
    </row>
    <row r="71" spans="2:18" s="1" customFormat="1" ht="14.45" customHeight="1" x14ac:dyDescent="0.3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" customFormat="1" ht="6.95" customHeight="1" x14ac:dyDescent="0.3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" customFormat="1" ht="36.950000000000003" customHeight="1" x14ac:dyDescent="0.3">
      <c r="B76" s="25"/>
      <c r="C76" s="149" t="s">
        <v>61</v>
      </c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27"/>
    </row>
    <row r="77" spans="2:18" s="1" customFormat="1" ht="6.95" customHeight="1" x14ac:dyDescent="0.3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7"/>
    </row>
    <row r="78" spans="2:18" s="1" customFormat="1" ht="30" customHeight="1" x14ac:dyDescent="0.3">
      <c r="B78" s="25"/>
      <c r="C78" s="23" t="s">
        <v>7</v>
      </c>
      <c r="D78" s="26"/>
      <c r="E78" s="26"/>
      <c r="F78" s="192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26"/>
      <c r="R78" s="27"/>
    </row>
    <row r="79" spans="2:18" s="1" customFormat="1" ht="36.950000000000003" customHeight="1" x14ac:dyDescent="0.3">
      <c r="B79" s="25"/>
      <c r="C79" s="46" t="s">
        <v>50</v>
      </c>
      <c r="D79" s="26"/>
      <c r="E79" s="26"/>
      <c r="F79" s="159" t="str">
        <f>F7</f>
        <v>01 - Rekonštrukcia sociálnych zariadení a sanitnej inštalácie v objekte telocvične ZŠ</v>
      </c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26"/>
      <c r="R79" s="27"/>
    </row>
    <row r="80" spans="2:18" s="1" customFormat="1" ht="6.95" customHeight="1" x14ac:dyDescent="0.3"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7"/>
    </row>
    <row r="81" spans="2:47" s="1" customFormat="1" ht="18" customHeight="1" x14ac:dyDescent="0.3">
      <c r="B81" s="25"/>
      <c r="C81" s="23" t="s">
        <v>10</v>
      </c>
      <c r="D81" s="26"/>
      <c r="E81" s="26"/>
      <c r="F81" s="21" t="str">
        <f>F9</f>
        <v>Farská lúka 64/B, 986 01 Fiľakovo</v>
      </c>
      <c r="G81" s="26"/>
      <c r="H81" s="26"/>
      <c r="I81" s="26"/>
      <c r="J81" s="26"/>
      <c r="K81" s="23" t="s">
        <v>11</v>
      </c>
      <c r="L81" s="26"/>
      <c r="M81" s="194" t="str">
        <f>IF(O9="","",O9)</f>
        <v/>
      </c>
      <c r="N81" s="194"/>
      <c r="O81" s="194"/>
      <c r="P81" s="194"/>
      <c r="Q81" s="26"/>
      <c r="R81" s="27"/>
    </row>
    <row r="82" spans="2:47" s="1" customFormat="1" ht="6.95" customHeight="1" x14ac:dyDescent="0.3"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  <row r="83" spans="2:47" s="1" customFormat="1" x14ac:dyDescent="0.3">
      <c r="B83" s="25"/>
      <c r="C83" s="23" t="s">
        <v>12</v>
      </c>
      <c r="D83" s="26"/>
      <c r="E83" s="26"/>
      <c r="F83" s="21" t="str">
        <f>E12</f>
        <v>Základná škola Lajosa Mocsáryho s VJM Fiľakovo</v>
      </c>
      <c r="G83" s="26"/>
      <c r="H83" s="26"/>
      <c r="I83" s="26"/>
      <c r="J83" s="26"/>
      <c r="K83" s="23" t="s">
        <v>16</v>
      </c>
      <c r="L83" s="26"/>
      <c r="M83" s="153" t="str">
        <f>E18</f>
        <v>DONA- Projekt s.r.o., Fiľakovo</v>
      </c>
      <c r="N83" s="153"/>
      <c r="O83" s="153"/>
      <c r="P83" s="153"/>
      <c r="Q83" s="153"/>
      <c r="R83" s="27"/>
    </row>
    <row r="84" spans="2:47" s="1" customFormat="1" ht="14.45" customHeight="1" x14ac:dyDescent="0.3">
      <c r="B84" s="25"/>
      <c r="C84" s="23" t="s">
        <v>15</v>
      </c>
      <c r="D84" s="26"/>
      <c r="E84" s="26"/>
      <c r="F84" s="21" t="str">
        <f>IF(E15="","",E15)</f>
        <v/>
      </c>
      <c r="G84" s="26"/>
      <c r="H84" s="26"/>
      <c r="I84" s="26"/>
      <c r="J84" s="26"/>
      <c r="K84" s="23" t="s">
        <v>18</v>
      </c>
      <c r="L84" s="26"/>
      <c r="M84" s="153" t="str">
        <f>E21</f>
        <v xml:space="preserve">rozpočty s.r.o., Oreské </v>
      </c>
      <c r="N84" s="153"/>
      <c r="O84" s="153"/>
      <c r="P84" s="153"/>
      <c r="Q84" s="153"/>
      <c r="R84" s="27"/>
    </row>
    <row r="85" spans="2:47" s="1" customFormat="1" ht="10.35" customHeight="1" x14ac:dyDescent="0.3"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7"/>
    </row>
    <row r="86" spans="2:47" s="1" customFormat="1" ht="29.25" customHeight="1" x14ac:dyDescent="0.3">
      <c r="B86" s="25"/>
      <c r="C86" s="195" t="s">
        <v>62</v>
      </c>
      <c r="D86" s="196"/>
      <c r="E86" s="196"/>
      <c r="F86" s="196"/>
      <c r="G86" s="196"/>
      <c r="H86" s="57"/>
      <c r="I86" s="57"/>
      <c r="J86" s="57"/>
      <c r="K86" s="57"/>
      <c r="L86" s="57"/>
      <c r="M86" s="57"/>
      <c r="N86" s="195" t="s">
        <v>63</v>
      </c>
      <c r="O86" s="196"/>
      <c r="P86" s="196"/>
      <c r="Q86" s="196"/>
      <c r="R86" s="27"/>
    </row>
    <row r="87" spans="2:47" s="1" customFormat="1" ht="10.35" customHeight="1" x14ac:dyDescent="0.3">
      <c r="B87" s="2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7"/>
    </row>
    <row r="88" spans="2:47" s="1" customFormat="1" ht="29.25" customHeight="1" x14ac:dyDescent="0.3">
      <c r="B88" s="25"/>
      <c r="C88" s="65" t="s">
        <v>64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56">
        <f>N131</f>
        <v>0</v>
      </c>
      <c r="O88" s="197"/>
      <c r="P88" s="197"/>
      <c r="Q88" s="197"/>
      <c r="R88" s="27"/>
      <c r="AU88" s="14" t="s">
        <v>65</v>
      </c>
    </row>
    <row r="89" spans="2:47" s="2" customFormat="1" ht="24.95" customHeight="1" x14ac:dyDescent="0.3">
      <c r="B89" s="66"/>
      <c r="C89" s="67"/>
      <c r="D89" s="68" t="s">
        <v>66</v>
      </c>
      <c r="E89" s="67"/>
      <c r="F89" s="67"/>
      <c r="G89" s="67"/>
      <c r="H89" s="67"/>
      <c r="I89" s="67"/>
      <c r="J89" s="67"/>
      <c r="K89" s="67"/>
      <c r="L89" s="67"/>
      <c r="M89" s="67"/>
      <c r="N89" s="198">
        <f>N132</f>
        <v>0</v>
      </c>
      <c r="O89" s="199"/>
      <c r="P89" s="199"/>
      <c r="Q89" s="199"/>
      <c r="R89" s="69"/>
    </row>
    <row r="90" spans="2:47" s="3" customFormat="1" ht="19.899999999999999" customHeight="1" x14ac:dyDescent="0.3">
      <c r="B90" s="70"/>
      <c r="C90" s="71"/>
      <c r="D90" s="54" t="s">
        <v>67</v>
      </c>
      <c r="E90" s="71"/>
      <c r="F90" s="71"/>
      <c r="G90" s="71"/>
      <c r="H90" s="71"/>
      <c r="I90" s="71"/>
      <c r="J90" s="71"/>
      <c r="K90" s="71"/>
      <c r="L90" s="71"/>
      <c r="M90" s="71"/>
      <c r="N90" s="155">
        <f>N133</f>
        <v>0</v>
      </c>
      <c r="O90" s="200"/>
      <c r="P90" s="200"/>
      <c r="Q90" s="200"/>
      <c r="R90" s="72"/>
    </row>
    <row r="91" spans="2:47" s="3" customFormat="1" ht="19.899999999999999" customHeight="1" x14ac:dyDescent="0.3">
      <c r="B91" s="70"/>
      <c r="C91" s="71"/>
      <c r="D91" s="54" t="s">
        <v>68</v>
      </c>
      <c r="E91" s="71"/>
      <c r="F91" s="71"/>
      <c r="G91" s="71"/>
      <c r="H91" s="71"/>
      <c r="I91" s="71"/>
      <c r="J91" s="71"/>
      <c r="K91" s="71"/>
      <c r="L91" s="71"/>
      <c r="M91" s="71"/>
      <c r="N91" s="155">
        <f>N149</f>
        <v>0</v>
      </c>
      <c r="O91" s="200"/>
      <c r="P91" s="200"/>
      <c r="Q91" s="200"/>
      <c r="R91" s="72"/>
    </row>
    <row r="92" spans="2:47" s="3" customFormat="1" ht="19.899999999999999" customHeight="1" x14ac:dyDescent="0.3">
      <c r="B92" s="70"/>
      <c r="C92" s="71"/>
      <c r="D92" s="54" t="s">
        <v>69</v>
      </c>
      <c r="E92" s="71"/>
      <c r="F92" s="71"/>
      <c r="G92" s="71"/>
      <c r="H92" s="71"/>
      <c r="I92" s="71"/>
      <c r="J92" s="71"/>
      <c r="K92" s="71"/>
      <c r="L92" s="71"/>
      <c r="M92" s="71"/>
      <c r="N92" s="155">
        <f>N170</f>
        <v>0</v>
      </c>
      <c r="O92" s="200"/>
      <c r="P92" s="200"/>
      <c r="Q92" s="200"/>
      <c r="R92" s="72"/>
    </row>
    <row r="93" spans="2:47" s="2" customFormat="1" ht="24.95" customHeight="1" x14ac:dyDescent="0.3">
      <c r="B93" s="66"/>
      <c r="C93" s="67"/>
      <c r="D93" s="68" t="s">
        <v>70</v>
      </c>
      <c r="E93" s="67"/>
      <c r="F93" s="67"/>
      <c r="G93" s="67"/>
      <c r="H93" s="67"/>
      <c r="I93" s="67"/>
      <c r="J93" s="67"/>
      <c r="K93" s="67"/>
      <c r="L93" s="67"/>
      <c r="M93" s="67"/>
      <c r="N93" s="198">
        <f>N172</f>
        <v>0</v>
      </c>
      <c r="O93" s="199"/>
      <c r="P93" s="199"/>
      <c r="Q93" s="199"/>
      <c r="R93" s="69"/>
    </row>
    <row r="94" spans="2:47" s="3" customFormat="1" ht="19.899999999999999" customHeight="1" x14ac:dyDescent="0.3">
      <c r="B94" s="70"/>
      <c r="C94" s="71"/>
      <c r="D94" s="54" t="s">
        <v>71</v>
      </c>
      <c r="E94" s="71"/>
      <c r="F94" s="71"/>
      <c r="G94" s="71"/>
      <c r="H94" s="71"/>
      <c r="I94" s="71"/>
      <c r="J94" s="71"/>
      <c r="K94" s="71"/>
      <c r="L94" s="71"/>
      <c r="M94" s="71"/>
      <c r="N94" s="155">
        <f>N173</f>
        <v>0</v>
      </c>
      <c r="O94" s="200"/>
      <c r="P94" s="200"/>
      <c r="Q94" s="200"/>
      <c r="R94" s="72"/>
    </row>
    <row r="95" spans="2:47" s="3" customFormat="1" ht="19.899999999999999" customHeight="1" x14ac:dyDescent="0.3">
      <c r="B95" s="70"/>
      <c r="C95" s="71"/>
      <c r="D95" s="54" t="s">
        <v>72</v>
      </c>
      <c r="E95" s="71"/>
      <c r="F95" s="71"/>
      <c r="G95" s="71"/>
      <c r="H95" s="71"/>
      <c r="I95" s="71"/>
      <c r="J95" s="71"/>
      <c r="K95" s="71"/>
      <c r="L95" s="71"/>
      <c r="M95" s="71"/>
      <c r="N95" s="155">
        <f>N181</f>
        <v>0</v>
      </c>
      <c r="O95" s="200"/>
      <c r="P95" s="200"/>
      <c r="Q95" s="200"/>
      <c r="R95" s="72"/>
    </row>
    <row r="96" spans="2:47" s="3" customFormat="1" ht="19.899999999999999" customHeight="1" x14ac:dyDescent="0.3">
      <c r="B96" s="70"/>
      <c r="C96" s="71"/>
      <c r="D96" s="54" t="s">
        <v>73</v>
      </c>
      <c r="E96" s="71"/>
      <c r="F96" s="71"/>
      <c r="G96" s="71"/>
      <c r="H96" s="71"/>
      <c r="I96" s="71"/>
      <c r="J96" s="71"/>
      <c r="K96" s="71"/>
      <c r="L96" s="71"/>
      <c r="M96" s="71"/>
      <c r="N96" s="155">
        <f>N202</f>
        <v>0</v>
      </c>
      <c r="O96" s="200"/>
      <c r="P96" s="200"/>
      <c r="Q96" s="200"/>
      <c r="R96" s="72"/>
    </row>
    <row r="97" spans="2:65" s="3" customFormat="1" ht="19.899999999999999" customHeight="1" x14ac:dyDescent="0.3">
      <c r="B97" s="70"/>
      <c r="C97" s="71"/>
      <c r="D97" s="54" t="s">
        <v>74</v>
      </c>
      <c r="E97" s="71"/>
      <c r="F97" s="71"/>
      <c r="G97" s="71"/>
      <c r="H97" s="71"/>
      <c r="I97" s="71"/>
      <c r="J97" s="71"/>
      <c r="K97" s="71"/>
      <c r="L97" s="71"/>
      <c r="M97" s="71"/>
      <c r="N97" s="155">
        <f>N207</f>
        <v>0</v>
      </c>
      <c r="O97" s="200"/>
      <c r="P97" s="200"/>
      <c r="Q97" s="200"/>
      <c r="R97" s="72"/>
    </row>
    <row r="98" spans="2:65" s="3" customFormat="1" ht="19.899999999999999" customHeight="1" x14ac:dyDescent="0.3">
      <c r="B98" s="70"/>
      <c r="C98" s="71"/>
      <c r="D98" s="54" t="s">
        <v>75</v>
      </c>
      <c r="E98" s="71"/>
      <c r="F98" s="71"/>
      <c r="G98" s="71"/>
      <c r="H98" s="71"/>
      <c r="I98" s="71"/>
      <c r="J98" s="71"/>
      <c r="K98" s="71"/>
      <c r="L98" s="71"/>
      <c r="M98" s="71"/>
      <c r="N98" s="155">
        <f>N256</f>
        <v>0</v>
      </c>
      <c r="O98" s="200"/>
      <c r="P98" s="200"/>
      <c r="Q98" s="200"/>
      <c r="R98" s="72"/>
    </row>
    <row r="99" spans="2:65" s="3" customFormat="1" ht="19.899999999999999" customHeight="1" x14ac:dyDescent="0.3">
      <c r="B99" s="70"/>
      <c r="C99" s="71"/>
      <c r="D99" s="54" t="s">
        <v>76</v>
      </c>
      <c r="E99" s="71"/>
      <c r="F99" s="71"/>
      <c r="G99" s="71"/>
      <c r="H99" s="71"/>
      <c r="I99" s="71"/>
      <c r="J99" s="71"/>
      <c r="K99" s="71"/>
      <c r="L99" s="71"/>
      <c r="M99" s="71"/>
      <c r="N99" s="155">
        <f>N266</f>
        <v>0</v>
      </c>
      <c r="O99" s="200"/>
      <c r="P99" s="200"/>
      <c r="Q99" s="200"/>
      <c r="R99" s="72"/>
    </row>
    <row r="100" spans="2:65" s="3" customFormat="1" ht="19.899999999999999" customHeight="1" x14ac:dyDescent="0.3">
      <c r="B100" s="70"/>
      <c r="C100" s="71"/>
      <c r="D100" s="54" t="s">
        <v>77</v>
      </c>
      <c r="E100" s="71"/>
      <c r="F100" s="71"/>
      <c r="G100" s="71"/>
      <c r="H100" s="71"/>
      <c r="I100" s="71"/>
      <c r="J100" s="71"/>
      <c r="K100" s="71"/>
      <c r="L100" s="71"/>
      <c r="M100" s="71"/>
      <c r="N100" s="155">
        <f>N273</f>
        <v>0</v>
      </c>
      <c r="O100" s="200"/>
      <c r="P100" s="200"/>
      <c r="Q100" s="200"/>
      <c r="R100" s="72"/>
    </row>
    <row r="101" spans="2:65" s="3" customFormat="1" ht="19.899999999999999" customHeight="1" x14ac:dyDescent="0.3">
      <c r="B101" s="70"/>
      <c r="C101" s="71"/>
      <c r="D101" s="54" t="s">
        <v>78</v>
      </c>
      <c r="E101" s="71"/>
      <c r="F101" s="71"/>
      <c r="G101" s="71"/>
      <c r="H101" s="71"/>
      <c r="I101" s="71"/>
      <c r="J101" s="71"/>
      <c r="K101" s="71"/>
      <c r="L101" s="71"/>
      <c r="M101" s="71"/>
      <c r="N101" s="155">
        <f>N278</f>
        <v>0</v>
      </c>
      <c r="O101" s="200"/>
      <c r="P101" s="200"/>
      <c r="Q101" s="200"/>
      <c r="R101" s="72"/>
    </row>
    <row r="102" spans="2:65" s="2" customFormat="1" ht="24.95" customHeight="1" x14ac:dyDescent="0.3">
      <c r="B102" s="66"/>
      <c r="C102" s="67"/>
      <c r="D102" s="68" t="s">
        <v>79</v>
      </c>
      <c r="E102" s="67"/>
      <c r="F102" s="67"/>
      <c r="G102" s="67"/>
      <c r="H102" s="67"/>
      <c r="I102" s="67"/>
      <c r="J102" s="67"/>
      <c r="K102" s="67"/>
      <c r="L102" s="67"/>
      <c r="M102" s="67"/>
      <c r="N102" s="198">
        <f>N287</f>
        <v>0</v>
      </c>
      <c r="O102" s="199"/>
      <c r="P102" s="199"/>
      <c r="Q102" s="199"/>
      <c r="R102" s="69"/>
    </row>
    <row r="103" spans="2:65" s="3" customFormat="1" ht="19.899999999999999" customHeight="1" x14ac:dyDescent="0.3">
      <c r="B103" s="70"/>
      <c r="C103" s="71"/>
      <c r="D103" s="54" t="s">
        <v>80</v>
      </c>
      <c r="E103" s="71"/>
      <c r="F103" s="71"/>
      <c r="G103" s="71"/>
      <c r="H103" s="71"/>
      <c r="I103" s="71"/>
      <c r="J103" s="71"/>
      <c r="K103" s="71"/>
      <c r="L103" s="71"/>
      <c r="M103" s="71"/>
      <c r="N103" s="155">
        <f>N288</f>
        <v>0</v>
      </c>
      <c r="O103" s="200"/>
      <c r="P103" s="200"/>
      <c r="Q103" s="200"/>
      <c r="R103" s="72"/>
    </row>
    <row r="104" spans="2:65" s="2" customFormat="1" ht="21.75" customHeight="1" x14ac:dyDescent="0.35">
      <c r="B104" s="66"/>
      <c r="C104" s="67"/>
      <c r="D104" s="68" t="s">
        <v>81</v>
      </c>
      <c r="E104" s="67"/>
      <c r="F104" s="67"/>
      <c r="G104" s="67"/>
      <c r="H104" s="67"/>
      <c r="I104" s="67"/>
      <c r="J104" s="67"/>
      <c r="K104" s="67"/>
      <c r="L104" s="67"/>
      <c r="M104" s="67"/>
      <c r="N104" s="201">
        <f>N303</f>
        <v>0</v>
      </c>
      <c r="O104" s="199"/>
      <c r="P104" s="199"/>
      <c r="Q104" s="199"/>
      <c r="R104" s="69"/>
    </row>
    <row r="105" spans="2:65" s="1" customFormat="1" ht="21.75" customHeight="1" x14ac:dyDescent="0.3">
      <c r="B105" s="25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</row>
    <row r="106" spans="2:65" s="1" customFormat="1" ht="29.25" customHeight="1" x14ac:dyDescent="0.3">
      <c r="B106" s="25"/>
      <c r="C106" s="65" t="s">
        <v>82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197">
        <f>ROUND(N107+N108+N109+N110+N111+N112,2)</f>
        <v>0</v>
      </c>
      <c r="O106" s="202"/>
      <c r="P106" s="202"/>
      <c r="Q106" s="202"/>
      <c r="R106" s="27"/>
      <c r="T106" s="73"/>
      <c r="U106" s="74" t="s">
        <v>21</v>
      </c>
    </row>
    <row r="107" spans="2:65" s="1" customFormat="1" ht="18" customHeight="1" x14ac:dyDescent="0.3">
      <c r="B107" s="75"/>
      <c r="C107" s="76"/>
      <c r="D107" s="160" t="s">
        <v>83</v>
      </c>
      <c r="E107" s="213"/>
      <c r="F107" s="213"/>
      <c r="G107" s="213"/>
      <c r="H107" s="213"/>
      <c r="I107" s="76"/>
      <c r="J107" s="76"/>
      <c r="K107" s="76"/>
      <c r="L107" s="76"/>
      <c r="M107" s="76"/>
      <c r="N107" s="154">
        <f>ROUND(N88*T107,2)</f>
        <v>0</v>
      </c>
      <c r="O107" s="203"/>
      <c r="P107" s="203"/>
      <c r="Q107" s="203"/>
      <c r="R107" s="78"/>
      <c r="S107" s="79"/>
      <c r="T107" s="80"/>
      <c r="U107" s="81" t="s">
        <v>24</v>
      </c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82" t="s">
        <v>84</v>
      </c>
      <c r="AZ107" s="79"/>
      <c r="BA107" s="79"/>
      <c r="BB107" s="79"/>
      <c r="BC107" s="79"/>
      <c r="BD107" s="79"/>
      <c r="BE107" s="83">
        <f t="shared" ref="BE107:BE112" si="0">IF(U107="základná",N107,0)</f>
        <v>0</v>
      </c>
      <c r="BF107" s="83">
        <f t="shared" ref="BF107:BF112" si="1">IF(U107="znížená",N107,0)</f>
        <v>0</v>
      </c>
      <c r="BG107" s="83">
        <f t="shared" ref="BG107:BG112" si="2">IF(U107="zákl. prenesená",N107,0)</f>
        <v>0</v>
      </c>
      <c r="BH107" s="83">
        <f t="shared" ref="BH107:BH112" si="3">IF(U107="zníž. prenesená",N107,0)</f>
        <v>0</v>
      </c>
      <c r="BI107" s="83">
        <f t="shared" ref="BI107:BI112" si="4">IF(U107="nulová",N107,0)</f>
        <v>0</v>
      </c>
      <c r="BJ107" s="82" t="s">
        <v>85</v>
      </c>
      <c r="BK107" s="79"/>
      <c r="BL107" s="79"/>
      <c r="BM107" s="79"/>
    </row>
    <row r="108" spans="2:65" s="1" customFormat="1" ht="18" customHeight="1" x14ac:dyDescent="0.3">
      <c r="B108" s="75"/>
      <c r="C108" s="76"/>
      <c r="D108" s="160" t="s">
        <v>86</v>
      </c>
      <c r="E108" s="213"/>
      <c r="F108" s="213"/>
      <c r="G108" s="213"/>
      <c r="H108" s="213"/>
      <c r="I108" s="76"/>
      <c r="J108" s="76"/>
      <c r="K108" s="76"/>
      <c r="L108" s="76"/>
      <c r="M108" s="76"/>
      <c r="N108" s="154">
        <f>ROUND(N88*T108,2)</f>
        <v>0</v>
      </c>
      <c r="O108" s="203"/>
      <c r="P108" s="203"/>
      <c r="Q108" s="203"/>
      <c r="R108" s="78"/>
      <c r="S108" s="79"/>
      <c r="T108" s="80"/>
      <c r="U108" s="81" t="s">
        <v>24</v>
      </c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82" t="s">
        <v>84</v>
      </c>
      <c r="AZ108" s="79"/>
      <c r="BA108" s="79"/>
      <c r="BB108" s="79"/>
      <c r="BC108" s="79"/>
      <c r="BD108" s="79"/>
      <c r="BE108" s="83">
        <f t="shared" si="0"/>
        <v>0</v>
      </c>
      <c r="BF108" s="83">
        <f t="shared" si="1"/>
        <v>0</v>
      </c>
      <c r="BG108" s="83">
        <f t="shared" si="2"/>
        <v>0</v>
      </c>
      <c r="BH108" s="83">
        <f t="shared" si="3"/>
        <v>0</v>
      </c>
      <c r="BI108" s="83">
        <f t="shared" si="4"/>
        <v>0</v>
      </c>
      <c r="BJ108" s="82" t="s">
        <v>85</v>
      </c>
      <c r="BK108" s="79"/>
      <c r="BL108" s="79"/>
      <c r="BM108" s="79"/>
    </row>
    <row r="109" spans="2:65" s="1" customFormat="1" ht="18" customHeight="1" x14ac:dyDescent="0.3">
      <c r="B109" s="75"/>
      <c r="C109" s="76"/>
      <c r="D109" s="160" t="s">
        <v>87</v>
      </c>
      <c r="E109" s="213"/>
      <c r="F109" s="213"/>
      <c r="G109" s="213"/>
      <c r="H109" s="213"/>
      <c r="I109" s="76"/>
      <c r="J109" s="76"/>
      <c r="K109" s="76"/>
      <c r="L109" s="76"/>
      <c r="M109" s="76"/>
      <c r="N109" s="154">
        <f>ROUND(N88*T109,2)</f>
        <v>0</v>
      </c>
      <c r="O109" s="203"/>
      <c r="P109" s="203"/>
      <c r="Q109" s="203"/>
      <c r="R109" s="78"/>
      <c r="S109" s="79"/>
      <c r="T109" s="80"/>
      <c r="U109" s="81" t="s">
        <v>24</v>
      </c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82" t="s">
        <v>84</v>
      </c>
      <c r="AZ109" s="79"/>
      <c r="BA109" s="79"/>
      <c r="BB109" s="79"/>
      <c r="BC109" s="79"/>
      <c r="BD109" s="79"/>
      <c r="BE109" s="83">
        <f t="shared" si="0"/>
        <v>0</v>
      </c>
      <c r="BF109" s="83">
        <f t="shared" si="1"/>
        <v>0</v>
      </c>
      <c r="BG109" s="83">
        <f t="shared" si="2"/>
        <v>0</v>
      </c>
      <c r="BH109" s="83">
        <f t="shared" si="3"/>
        <v>0</v>
      </c>
      <c r="BI109" s="83">
        <f t="shared" si="4"/>
        <v>0</v>
      </c>
      <c r="BJ109" s="82" t="s">
        <v>85</v>
      </c>
      <c r="BK109" s="79"/>
      <c r="BL109" s="79"/>
      <c r="BM109" s="79"/>
    </row>
    <row r="110" spans="2:65" s="1" customFormat="1" ht="18" customHeight="1" x14ac:dyDescent="0.3">
      <c r="B110" s="75"/>
      <c r="C110" s="76"/>
      <c r="D110" s="160" t="s">
        <v>88</v>
      </c>
      <c r="E110" s="213"/>
      <c r="F110" s="213"/>
      <c r="G110" s="213"/>
      <c r="H110" s="213"/>
      <c r="I110" s="76"/>
      <c r="J110" s="76"/>
      <c r="K110" s="76"/>
      <c r="L110" s="76"/>
      <c r="M110" s="76"/>
      <c r="N110" s="154">
        <f>ROUND(N88*T110,2)</f>
        <v>0</v>
      </c>
      <c r="O110" s="203"/>
      <c r="P110" s="203"/>
      <c r="Q110" s="203"/>
      <c r="R110" s="78"/>
      <c r="S110" s="79"/>
      <c r="T110" s="80"/>
      <c r="U110" s="81" t="s">
        <v>24</v>
      </c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82" t="s">
        <v>84</v>
      </c>
      <c r="AZ110" s="79"/>
      <c r="BA110" s="79"/>
      <c r="BB110" s="79"/>
      <c r="BC110" s="79"/>
      <c r="BD110" s="79"/>
      <c r="BE110" s="83">
        <f t="shared" si="0"/>
        <v>0</v>
      </c>
      <c r="BF110" s="83">
        <f t="shared" si="1"/>
        <v>0</v>
      </c>
      <c r="BG110" s="83">
        <f t="shared" si="2"/>
        <v>0</v>
      </c>
      <c r="BH110" s="83">
        <f t="shared" si="3"/>
        <v>0</v>
      </c>
      <c r="BI110" s="83">
        <f t="shared" si="4"/>
        <v>0</v>
      </c>
      <c r="BJ110" s="82" t="s">
        <v>85</v>
      </c>
      <c r="BK110" s="79"/>
      <c r="BL110" s="79"/>
      <c r="BM110" s="79"/>
    </row>
    <row r="111" spans="2:65" s="1" customFormat="1" ht="18" customHeight="1" x14ac:dyDescent="0.3">
      <c r="B111" s="75"/>
      <c r="C111" s="76"/>
      <c r="D111" s="160" t="s">
        <v>89</v>
      </c>
      <c r="E111" s="213"/>
      <c r="F111" s="213"/>
      <c r="G111" s="213"/>
      <c r="H111" s="213"/>
      <c r="I111" s="76"/>
      <c r="J111" s="76"/>
      <c r="K111" s="76"/>
      <c r="L111" s="76"/>
      <c r="M111" s="76"/>
      <c r="N111" s="154">
        <f>ROUND(N88*T111,2)</f>
        <v>0</v>
      </c>
      <c r="O111" s="203"/>
      <c r="P111" s="203"/>
      <c r="Q111" s="203"/>
      <c r="R111" s="78"/>
      <c r="S111" s="79"/>
      <c r="T111" s="80"/>
      <c r="U111" s="81" t="s">
        <v>24</v>
      </c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82" t="s">
        <v>84</v>
      </c>
      <c r="AZ111" s="79"/>
      <c r="BA111" s="79"/>
      <c r="BB111" s="79"/>
      <c r="BC111" s="79"/>
      <c r="BD111" s="79"/>
      <c r="BE111" s="83">
        <f t="shared" si="0"/>
        <v>0</v>
      </c>
      <c r="BF111" s="83">
        <f t="shared" si="1"/>
        <v>0</v>
      </c>
      <c r="BG111" s="83">
        <f t="shared" si="2"/>
        <v>0</v>
      </c>
      <c r="BH111" s="83">
        <f t="shared" si="3"/>
        <v>0</v>
      </c>
      <c r="BI111" s="83">
        <f t="shared" si="4"/>
        <v>0</v>
      </c>
      <c r="BJ111" s="82" t="s">
        <v>85</v>
      </c>
      <c r="BK111" s="79"/>
      <c r="BL111" s="79"/>
      <c r="BM111" s="79"/>
    </row>
    <row r="112" spans="2:65" s="1" customFormat="1" ht="18" customHeight="1" x14ac:dyDescent="0.3">
      <c r="B112" s="75"/>
      <c r="C112" s="76"/>
      <c r="D112" s="77" t="s">
        <v>90</v>
      </c>
      <c r="E112" s="76"/>
      <c r="F112" s="76"/>
      <c r="G112" s="76"/>
      <c r="H112" s="76"/>
      <c r="I112" s="76"/>
      <c r="J112" s="76"/>
      <c r="K112" s="76"/>
      <c r="L112" s="76"/>
      <c r="M112" s="76"/>
      <c r="N112" s="154">
        <f>ROUND(N88*T112,2)</f>
        <v>0</v>
      </c>
      <c r="O112" s="203"/>
      <c r="P112" s="203"/>
      <c r="Q112" s="203"/>
      <c r="R112" s="78"/>
      <c r="S112" s="79"/>
      <c r="T112" s="84"/>
      <c r="U112" s="85" t="s">
        <v>24</v>
      </c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82" t="s">
        <v>91</v>
      </c>
      <c r="AZ112" s="79"/>
      <c r="BA112" s="79"/>
      <c r="BB112" s="79"/>
      <c r="BC112" s="79"/>
      <c r="BD112" s="79"/>
      <c r="BE112" s="83">
        <f t="shared" si="0"/>
        <v>0</v>
      </c>
      <c r="BF112" s="83">
        <f t="shared" si="1"/>
        <v>0</v>
      </c>
      <c r="BG112" s="83">
        <f t="shared" si="2"/>
        <v>0</v>
      </c>
      <c r="BH112" s="83">
        <f t="shared" si="3"/>
        <v>0</v>
      </c>
      <c r="BI112" s="83">
        <f t="shared" si="4"/>
        <v>0</v>
      </c>
      <c r="BJ112" s="82" t="s">
        <v>85</v>
      </c>
      <c r="BK112" s="79"/>
      <c r="BL112" s="79"/>
      <c r="BM112" s="79"/>
    </row>
    <row r="113" spans="2:18" s="1" customFormat="1" ht="13.5" x14ac:dyDescent="0.3"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</row>
    <row r="114" spans="2:18" s="1" customFormat="1" ht="29.25" customHeight="1" x14ac:dyDescent="0.3">
      <c r="B114" s="25"/>
      <c r="C114" s="56" t="s">
        <v>43</v>
      </c>
      <c r="D114" s="57"/>
      <c r="E114" s="57"/>
      <c r="F114" s="57"/>
      <c r="G114" s="57"/>
      <c r="H114" s="57"/>
      <c r="I114" s="57"/>
      <c r="J114" s="57"/>
      <c r="K114" s="57"/>
      <c r="L114" s="157">
        <f>ROUND(SUM(N88+N106),2)</f>
        <v>0</v>
      </c>
      <c r="M114" s="157"/>
      <c r="N114" s="157"/>
      <c r="O114" s="157"/>
      <c r="P114" s="157"/>
      <c r="Q114" s="157"/>
      <c r="R114" s="27"/>
    </row>
    <row r="115" spans="2:18" s="1" customFormat="1" ht="6.95" customHeight="1" x14ac:dyDescent="0.3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2"/>
    </row>
    <row r="119" spans="2:18" s="1" customFormat="1" ht="6.95" customHeight="1" x14ac:dyDescent="0.3"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5"/>
    </row>
    <row r="120" spans="2:18" s="1" customFormat="1" ht="36.950000000000003" customHeight="1" x14ac:dyDescent="0.3">
      <c r="B120" s="25"/>
      <c r="C120" s="149" t="s">
        <v>92</v>
      </c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27"/>
    </row>
    <row r="121" spans="2:18" s="1" customFormat="1" ht="6.95" customHeight="1" x14ac:dyDescent="0.3">
      <c r="B121" s="2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7"/>
    </row>
    <row r="122" spans="2:18" s="1" customFormat="1" ht="30" customHeight="1" x14ac:dyDescent="0.3">
      <c r="B122" s="25"/>
      <c r="C122" s="23" t="s">
        <v>7</v>
      </c>
      <c r="D122" s="26"/>
      <c r="E122" s="26"/>
      <c r="F122" s="192">
        <f>F6</f>
        <v>0</v>
      </c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26"/>
      <c r="R122" s="27"/>
    </row>
    <row r="123" spans="2:18" s="1" customFormat="1" ht="36.950000000000003" customHeight="1" x14ac:dyDescent="0.3">
      <c r="B123" s="25"/>
      <c r="C123" s="46" t="s">
        <v>50</v>
      </c>
      <c r="D123" s="26"/>
      <c r="E123" s="26"/>
      <c r="F123" s="159" t="str">
        <f>F7</f>
        <v>01 - Rekonštrukcia sociálnych zariadení a sanitnej inštalácie v objekte telocvične ZŠ</v>
      </c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26"/>
      <c r="R123" s="27"/>
    </row>
    <row r="124" spans="2:18" s="1" customFormat="1" ht="6.95" customHeigh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7"/>
    </row>
    <row r="125" spans="2:18" s="1" customFormat="1" ht="18" customHeight="1" x14ac:dyDescent="0.3">
      <c r="B125" s="25"/>
      <c r="C125" s="23" t="s">
        <v>10</v>
      </c>
      <c r="D125" s="26"/>
      <c r="E125" s="26"/>
      <c r="F125" s="21" t="str">
        <f>F9</f>
        <v>Farská lúka 64/B, 986 01 Fiľakovo</v>
      </c>
      <c r="G125" s="26"/>
      <c r="H125" s="26"/>
      <c r="I125" s="26"/>
      <c r="J125" s="26"/>
      <c r="K125" s="23" t="s">
        <v>11</v>
      </c>
      <c r="L125" s="26"/>
      <c r="M125" s="194" t="str">
        <f>IF(O9="","",O9)</f>
        <v/>
      </c>
      <c r="N125" s="194"/>
      <c r="O125" s="194"/>
      <c r="P125" s="194"/>
      <c r="Q125" s="26"/>
      <c r="R125" s="27"/>
    </row>
    <row r="126" spans="2:18" s="1" customFormat="1" ht="6.95" customHeight="1" x14ac:dyDescent="0.3">
      <c r="B126" s="25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7"/>
    </row>
    <row r="127" spans="2:18" s="1" customFormat="1" x14ac:dyDescent="0.3">
      <c r="B127" s="25"/>
      <c r="C127" s="23" t="s">
        <v>12</v>
      </c>
      <c r="D127" s="26"/>
      <c r="E127" s="26"/>
      <c r="F127" s="21" t="str">
        <f>E12</f>
        <v>Základná škola Lajosa Mocsáryho s VJM Fiľakovo</v>
      </c>
      <c r="G127" s="26"/>
      <c r="H127" s="26"/>
      <c r="I127" s="26"/>
      <c r="J127" s="26"/>
      <c r="K127" s="23" t="s">
        <v>16</v>
      </c>
      <c r="L127" s="26"/>
      <c r="M127" s="153" t="str">
        <f>E18</f>
        <v>DONA- Projekt s.r.o., Fiľakovo</v>
      </c>
      <c r="N127" s="153"/>
      <c r="O127" s="153"/>
      <c r="P127" s="153"/>
      <c r="Q127" s="153"/>
      <c r="R127" s="27"/>
    </row>
    <row r="128" spans="2:18" s="1" customFormat="1" ht="14.45" customHeight="1" x14ac:dyDescent="0.3">
      <c r="B128" s="25"/>
      <c r="C128" s="23" t="s">
        <v>15</v>
      </c>
      <c r="D128" s="26"/>
      <c r="E128" s="26"/>
      <c r="F128" s="21" t="str">
        <f>IF(E15="","",E15)</f>
        <v/>
      </c>
      <c r="G128" s="26"/>
      <c r="H128" s="26"/>
      <c r="I128" s="26"/>
      <c r="J128" s="26"/>
      <c r="K128" s="23" t="s">
        <v>18</v>
      </c>
      <c r="L128" s="26"/>
      <c r="M128" s="153" t="str">
        <f>E21</f>
        <v xml:space="preserve">rozpočty s.r.o., Oreské </v>
      </c>
      <c r="N128" s="153"/>
      <c r="O128" s="153"/>
      <c r="P128" s="153"/>
      <c r="Q128" s="153"/>
      <c r="R128" s="27"/>
    </row>
    <row r="129" spans="2:65" s="1" customFormat="1" ht="10.35" customHeight="1" x14ac:dyDescent="0.3">
      <c r="B129" s="25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7"/>
    </row>
    <row r="130" spans="2:65" s="4" customFormat="1" ht="29.25" customHeight="1" x14ac:dyDescent="0.3">
      <c r="B130" s="86"/>
      <c r="C130" s="87" t="s">
        <v>93</v>
      </c>
      <c r="D130" s="88" t="s">
        <v>94</v>
      </c>
      <c r="E130" s="88" t="s">
        <v>37</v>
      </c>
      <c r="F130" s="204" t="s">
        <v>95</v>
      </c>
      <c r="G130" s="204"/>
      <c r="H130" s="204"/>
      <c r="I130" s="204"/>
      <c r="J130" s="88" t="s">
        <v>96</v>
      </c>
      <c r="K130" s="88" t="s">
        <v>97</v>
      </c>
      <c r="L130" s="204" t="s">
        <v>98</v>
      </c>
      <c r="M130" s="204"/>
      <c r="N130" s="204" t="s">
        <v>63</v>
      </c>
      <c r="O130" s="204"/>
      <c r="P130" s="204"/>
      <c r="Q130" s="205"/>
      <c r="R130" s="89"/>
      <c r="T130" s="49" t="s">
        <v>99</v>
      </c>
      <c r="U130" s="50" t="s">
        <v>21</v>
      </c>
      <c r="V130" s="50" t="s">
        <v>100</v>
      </c>
      <c r="W130" s="50" t="s">
        <v>101</v>
      </c>
      <c r="X130" s="50" t="s">
        <v>102</v>
      </c>
      <c r="Y130" s="50" t="s">
        <v>103</v>
      </c>
      <c r="Z130" s="50" t="s">
        <v>104</v>
      </c>
      <c r="AA130" s="51" t="s">
        <v>105</v>
      </c>
    </row>
    <row r="131" spans="2:65" s="1" customFormat="1" ht="29.25" customHeight="1" x14ac:dyDescent="0.35">
      <c r="B131" s="25"/>
      <c r="C131" s="53" t="s">
        <v>60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06">
        <f>BK131</f>
        <v>0</v>
      </c>
      <c r="O131" s="207"/>
      <c r="P131" s="207"/>
      <c r="Q131" s="207"/>
      <c r="R131" s="27"/>
      <c r="T131" s="52"/>
      <c r="U131" s="32"/>
      <c r="V131" s="32"/>
      <c r="W131" s="90">
        <f>W132+W172+W287+W303</f>
        <v>0</v>
      </c>
      <c r="X131" s="32"/>
      <c r="Y131" s="90">
        <f>Y132+Y172+Y287+Y303</f>
        <v>24.247206030000001</v>
      </c>
      <c r="Z131" s="32"/>
      <c r="AA131" s="91">
        <f>AA132+AA172+AA287+AA303</f>
        <v>16.786156000000002</v>
      </c>
      <c r="AT131" s="14" t="s">
        <v>38</v>
      </c>
      <c r="AU131" s="14" t="s">
        <v>65</v>
      </c>
      <c r="BK131" s="92">
        <f>BK132+BK172+BK287+BK303</f>
        <v>0</v>
      </c>
    </row>
    <row r="132" spans="2:65" s="5" customFormat="1" ht="37.35" customHeight="1" x14ac:dyDescent="0.35">
      <c r="B132" s="93"/>
      <c r="C132" s="94"/>
      <c r="D132" s="95" t="s">
        <v>66</v>
      </c>
      <c r="E132" s="95"/>
      <c r="F132" s="95"/>
      <c r="G132" s="95"/>
      <c r="H132" s="95"/>
      <c r="I132" s="95"/>
      <c r="J132" s="95"/>
      <c r="K132" s="95"/>
      <c r="L132" s="95"/>
      <c r="M132" s="95"/>
      <c r="N132" s="201">
        <f>BK132</f>
        <v>0</v>
      </c>
      <c r="O132" s="208"/>
      <c r="P132" s="208"/>
      <c r="Q132" s="208"/>
      <c r="R132" s="96"/>
      <c r="T132" s="97"/>
      <c r="U132" s="94"/>
      <c r="V132" s="94"/>
      <c r="W132" s="98">
        <f>W133+W149+W170</f>
        <v>0</v>
      </c>
      <c r="X132" s="94"/>
      <c r="Y132" s="98">
        <f>Y133+Y149+Y170</f>
        <v>12.89547003</v>
      </c>
      <c r="Z132" s="94"/>
      <c r="AA132" s="99">
        <f>AA133+AA149+AA170</f>
        <v>14.812176000000003</v>
      </c>
      <c r="AR132" s="100" t="s">
        <v>40</v>
      </c>
      <c r="AT132" s="101" t="s">
        <v>38</v>
      </c>
      <c r="AU132" s="101" t="s">
        <v>39</v>
      </c>
      <c r="AY132" s="100" t="s">
        <v>106</v>
      </c>
      <c r="BK132" s="102">
        <f>BK133+BK149+BK170</f>
        <v>0</v>
      </c>
    </row>
    <row r="133" spans="2:65" s="5" customFormat="1" ht="19.899999999999999" customHeight="1" x14ac:dyDescent="0.3">
      <c r="B133" s="93"/>
      <c r="C133" s="94"/>
      <c r="D133" s="103" t="s">
        <v>67</v>
      </c>
      <c r="E133" s="103"/>
      <c r="F133" s="103"/>
      <c r="G133" s="103"/>
      <c r="H133" s="103"/>
      <c r="I133" s="103"/>
      <c r="J133" s="103"/>
      <c r="K133" s="103"/>
      <c r="L133" s="103"/>
      <c r="M133" s="103"/>
      <c r="N133" s="185">
        <f>BK133</f>
        <v>0</v>
      </c>
      <c r="O133" s="186"/>
      <c r="P133" s="186"/>
      <c r="Q133" s="186"/>
      <c r="R133" s="96"/>
      <c r="T133" s="97"/>
      <c r="U133" s="94"/>
      <c r="V133" s="94"/>
      <c r="W133" s="98">
        <f>SUM(W134:W148)</f>
        <v>0</v>
      </c>
      <c r="X133" s="94"/>
      <c r="Y133" s="98">
        <f>SUM(Y134:Y148)</f>
        <v>12.89547003</v>
      </c>
      <c r="Z133" s="94"/>
      <c r="AA133" s="99">
        <f>SUM(AA134:AA148)</f>
        <v>0</v>
      </c>
      <c r="AR133" s="100" t="s">
        <v>40</v>
      </c>
      <c r="AT133" s="101" t="s">
        <v>38</v>
      </c>
      <c r="AU133" s="101" t="s">
        <v>40</v>
      </c>
      <c r="AY133" s="100" t="s">
        <v>106</v>
      </c>
      <c r="BK133" s="102">
        <f>SUM(BK134:BK148)</f>
        <v>0</v>
      </c>
    </row>
    <row r="134" spans="2:65" s="1" customFormat="1" ht="51" customHeight="1" x14ac:dyDescent="0.3">
      <c r="B134" s="75"/>
      <c r="C134" s="104" t="s">
        <v>40</v>
      </c>
      <c r="D134" s="104" t="s">
        <v>107</v>
      </c>
      <c r="E134" s="105" t="s">
        <v>108</v>
      </c>
      <c r="F134" s="165" t="s">
        <v>109</v>
      </c>
      <c r="G134" s="165"/>
      <c r="H134" s="165"/>
      <c r="I134" s="165"/>
      <c r="J134" s="106" t="s">
        <v>110</v>
      </c>
      <c r="K134" s="107">
        <v>86.652000000000001</v>
      </c>
      <c r="L134" s="167">
        <v>0</v>
      </c>
      <c r="M134" s="167"/>
      <c r="N134" s="162">
        <f>ROUND(L134*K134,3)</f>
        <v>0</v>
      </c>
      <c r="O134" s="162"/>
      <c r="P134" s="162"/>
      <c r="Q134" s="162"/>
      <c r="R134" s="78"/>
      <c r="T134" s="109" t="s">
        <v>1</v>
      </c>
      <c r="U134" s="30" t="s">
        <v>24</v>
      </c>
      <c r="V134" s="26"/>
      <c r="W134" s="110">
        <f>V134*K134</f>
        <v>0</v>
      </c>
      <c r="X134" s="110">
        <v>1.8350000000000002E-2</v>
      </c>
      <c r="Y134" s="110">
        <f>X134*K134</f>
        <v>1.5900642000000003</v>
      </c>
      <c r="Z134" s="110">
        <v>0</v>
      </c>
      <c r="AA134" s="111">
        <f>Z134*K134</f>
        <v>0</v>
      </c>
      <c r="AR134" s="14" t="s">
        <v>111</v>
      </c>
      <c r="AT134" s="14" t="s">
        <v>107</v>
      </c>
      <c r="AU134" s="14" t="s">
        <v>85</v>
      </c>
      <c r="AY134" s="14" t="s">
        <v>106</v>
      </c>
      <c r="BE134" s="55">
        <f>IF(U134="základná",N134,0)</f>
        <v>0</v>
      </c>
      <c r="BF134" s="55">
        <f>IF(U134="znížená",N134,0)</f>
        <v>0</v>
      </c>
      <c r="BG134" s="55">
        <f>IF(U134="zákl. prenesená",N134,0)</f>
        <v>0</v>
      </c>
      <c r="BH134" s="55">
        <f>IF(U134="zníž. prenesená",N134,0)</f>
        <v>0</v>
      </c>
      <c r="BI134" s="55">
        <f>IF(U134="nulová",N134,0)</f>
        <v>0</v>
      </c>
      <c r="BJ134" s="14" t="s">
        <v>85</v>
      </c>
      <c r="BK134" s="112">
        <f>ROUND(L134*K134,3)</f>
        <v>0</v>
      </c>
      <c r="BL134" s="14" t="s">
        <v>111</v>
      </c>
      <c r="BM134" s="14" t="s">
        <v>112</v>
      </c>
    </row>
    <row r="135" spans="2:65" s="6" customFormat="1" ht="16.5" customHeight="1" x14ac:dyDescent="0.3">
      <c r="B135" s="113"/>
      <c r="C135" s="114"/>
      <c r="D135" s="114"/>
      <c r="E135" s="115" t="s">
        <v>1</v>
      </c>
      <c r="F135" s="171" t="s">
        <v>113</v>
      </c>
      <c r="G135" s="172"/>
      <c r="H135" s="172"/>
      <c r="I135" s="172"/>
      <c r="J135" s="114"/>
      <c r="K135" s="116">
        <v>43.326000000000001</v>
      </c>
      <c r="L135" s="114"/>
      <c r="M135" s="114"/>
      <c r="N135" s="114"/>
      <c r="O135" s="114"/>
      <c r="P135" s="114"/>
      <c r="Q135" s="114"/>
      <c r="R135" s="117"/>
      <c r="T135" s="118"/>
      <c r="U135" s="114"/>
      <c r="V135" s="114"/>
      <c r="W135" s="114"/>
      <c r="X135" s="114"/>
      <c r="Y135" s="114"/>
      <c r="Z135" s="114"/>
      <c r="AA135" s="119"/>
      <c r="AT135" s="120" t="s">
        <v>114</v>
      </c>
      <c r="AU135" s="120" t="s">
        <v>85</v>
      </c>
      <c r="AV135" s="6" t="s">
        <v>85</v>
      </c>
      <c r="AW135" s="6" t="s">
        <v>17</v>
      </c>
      <c r="AX135" s="6" t="s">
        <v>39</v>
      </c>
      <c r="AY135" s="120" t="s">
        <v>106</v>
      </c>
    </row>
    <row r="136" spans="2:65" s="6" customFormat="1" ht="16.5" customHeight="1" x14ac:dyDescent="0.3">
      <c r="B136" s="113"/>
      <c r="C136" s="114"/>
      <c r="D136" s="114"/>
      <c r="E136" s="115" t="s">
        <v>1</v>
      </c>
      <c r="F136" s="175" t="s">
        <v>113</v>
      </c>
      <c r="G136" s="176"/>
      <c r="H136" s="176"/>
      <c r="I136" s="176"/>
      <c r="J136" s="114"/>
      <c r="K136" s="116">
        <v>43.326000000000001</v>
      </c>
      <c r="L136" s="114"/>
      <c r="M136" s="114"/>
      <c r="N136" s="114"/>
      <c r="O136" s="114"/>
      <c r="P136" s="114"/>
      <c r="Q136" s="114"/>
      <c r="R136" s="117"/>
      <c r="T136" s="118"/>
      <c r="U136" s="114"/>
      <c r="V136" s="114"/>
      <c r="W136" s="114"/>
      <c r="X136" s="114"/>
      <c r="Y136" s="114"/>
      <c r="Z136" s="114"/>
      <c r="AA136" s="119"/>
      <c r="AT136" s="120" t="s">
        <v>114</v>
      </c>
      <c r="AU136" s="120" t="s">
        <v>85</v>
      </c>
      <c r="AV136" s="6" t="s">
        <v>85</v>
      </c>
      <c r="AW136" s="6" t="s">
        <v>17</v>
      </c>
      <c r="AX136" s="6" t="s">
        <v>39</v>
      </c>
      <c r="AY136" s="120" t="s">
        <v>106</v>
      </c>
    </row>
    <row r="137" spans="2:65" s="7" customFormat="1" ht="16.5" customHeight="1" x14ac:dyDescent="0.3">
      <c r="B137" s="121"/>
      <c r="C137" s="122"/>
      <c r="D137" s="122"/>
      <c r="E137" s="123" t="s">
        <v>1</v>
      </c>
      <c r="F137" s="177" t="s">
        <v>115</v>
      </c>
      <c r="G137" s="178"/>
      <c r="H137" s="178"/>
      <c r="I137" s="178"/>
      <c r="J137" s="122"/>
      <c r="K137" s="124">
        <v>86.652000000000001</v>
      </c>
      <c r="L137" s="122"/>
      <c r="M137" s="122"/>
      <c r="N137" s="122"/>
      <c r="O137" s="122"/>
      <c r="P137" s="122"/>
      <c r="Q137" s="122"/>
      <c r="R137" s="125"/>
      <c r="T137" s="126"/>
      <c r="U137" s="122"/>
      <c r="V137" s="122"/>
      <c r="W137" s="122"/>
      <c r="X137" s="122"/>
      <c r="Y137" s="122"/>
      <c r="Z137" s="122"/>
      <c r="AA137" s="127"/>
      <c r="AT137" s="128" t="s">
        <v>114</v>
      </c>
      <c r="AU137" s="128" t="s">
        <v>85</v>
      </c>
      <c r="AV137" s="7" t="s">
        <v>111</v>
      </c>
      <c r="AW137" s="7" t="s">
        <v>17</v>
      </c>
      <c r="AX137" s="7" t="s">
        <v>40</v>
      </c>
      <c r="AY137" s="128" t="s">
        <v>106</v>
      </c>
    </row>
    <row r="138" spans="2:65" s="1" customFormat="1" ht="38.25" customHeight="1" x14ac:dyDescent="0.3">
      <c r="B138" s="75"/>
      <c r="C138" s="104" t="s">
        <v>85</v>
      </c>
      <c r="D138" s="104" t="s">
        <v>107</v>
      </c>
      <c r="E138" s="105" t="s">
        <v>116</v>
      </c>
      <c r="F138" s="165" t="s">
        <v>117</v>
      </c>
      <c r="G138" s="165"/>
      <c r="H138" s="165"/>
      <c r="I138" s="165"/>
      <c r="J138" s="106" t="s">
        <v>110</v>
      </c>
      <c r="K138" s="107">
        <v>31.050999999999998</v>
      </c>
      <c r="L138" s="167">
        <v>0</v>
      </c>
      <c r="M138" s="167"/>
      <c r="N138" s="162">
        <f>ROUND(L138*K138,3)</f>
        <v>0</v>
      </c>
      <c r="O138" s="162"/>
      <c r="P138" s="162"/>
      <c r="Q138" s="162"/>
      <c r="R138" s="78"/>
      <c r="T138" s="109" t="s">
        <v>1</v>
      </c>
      <c r="U138" s="30" t="s">
        <v>24</v>
      </c>
      <c r="V138" s="26"/>
      <c r="W138" s="110">
        <f>V138*K138</f>
        <v>0</v>
      </c>
      <c r="X138" s="110">
        <v>1.634E-2</v>
      </c>
      <c r="Y138" s="110">
        <f>X138*K138</f>
        <v>0.50737334000000001</v>
      </c>
      <c r="Z138" s="110">
        <v>0</v>
      </c>
      <c r="AA138" s="111">
        <f>Z138*K138</f>
        <v>0</v>
      </c>
      <c r="AR138" s="14" t="s">
        <v>111</v>
      </c>
      <c r="AT138" s="14" t="s">
        <v>107</v>
      </c>
      <c r="AU138" s="14" t="s">
        <v>85</v>
      </c>
      <c r="AY138" s="14" t="s">
        <v>106</v>
      </c>
      <c r="BE138" s="55">
        <f>IF(U138="základná",N138,0)</f>
        <v>0</v>
      </c>
      <c r="BF138" s="55">
        <f>IF(U138="znížená",N138,0)</f>
        <v>0</v>
      </c>
      <c r="BG138" s="55">
        <f>IF(U138="zákl. prenesená",N138,0)</f>
        <v>0</v>
      </c>
      <c r="BH138" s="55">
        <f>IF(U138="zníž. prenesená",N138,0)</f>
        <v>0</v>
      </c>
      <c r="BI138" s="55">
        <f>IF(U138="nulová",N138,0)</f>
        <v>0</v>
      </c>
      <c r="BJ138" s="14" t="s">
        <v>85</v>
      </c>
      <c r="BK138" s="112">
        <f>ROUND(L138*K138,3)</f>
        <v>0</v>
      </c>
      <c r="BL138" s="14" t="s">
        <v>111</v>
      </c>
      <c r="BM138" s="14" t="s">
        <v>118</v>
      </c>
    </row>
    <row r="139" spans="2:65" s="8" customFormat="1" ht="16.5" customHeight="1" x14ac:dyDescent="0.3">
      <c r="B139" s="129"/>
      <c r="C139" s="130"/>
      <c r="D139" s="130"/>
      <c r="E139" s="131" t="s">
        <v>1</v>
      </c>
      <c r="F139" s="179" t="s">
        <v>119</v>
      </c>
      <c r="G139" s="180"/>
      <c r="H139" s="180"/>
      <c r="I139" s="180"/>
      <c r="J139" s="130"/>
      <c r="K139" s="131" t="s">
        <v>1</v>
      </c>
      <c r="L139" s="130"/>
      <c r="M139" s="130"/>
      <c r="N139" s="130"/>
      <c r="O139" s="130"/>
      <c r="P139" s="130"/>
      <c r="Q139" s="130"/>
      <c r="R139" s="132"/>
      <c r="T139" s="133"/>
      <c r="U139" s="130"/>
      <c r="V139" s="130"/>
      <c r="W139" s="130"/>
      <c r="X139" s="130"/>
      <c r="Y139" s="130"/>
      <c r="Z139" s="130"/>
      <c r="AA139" s="134"/>
      <c r="AT139" s="135" t="s">
        <v>114</v>
      </c>
      <c r="AU139" s="135" t="s">
        <v>85</v>
      </c>
      <c r="AV139" s="8" t="s">
        <v>40</v>
      </c>
      <c r="AW139" s="8" t="s">
        <v>17</v>
      </c>
      <c r="AX139" s="8" t="s">
        <v>39</v>
      </c>
      <c r="AY139" s="135" t="s">
        <v>106</v>
      </c>
    </row>
    <row r="140" spans="2:65" s="6" customFormat="1" ht="25.5" customHeight="1" x14ac:dyDescent="0.3">
      <c r="B140" s="113"/>
      <c r="C140" s="114"/>
      <c r="D140" s="114"/>
      <c r="E140" s="115" t="s">
        <v>1</v>
      </c>
      <c r="F140" s="175" t="s">
        <v>120</v>
      </c>
      <c r="G140" s="176"/>
      <c r="H140" s="176"/>
      <c r="I140" s="176"/>
      <c r="J140" s="114"/>
      <c r="K140" s="116">
        <v>31.050999999999998</v>
      </c>
      <c r="L140" s="114"/>
      <c r="M140" s="114"/>
      <c r="N140" s="114"/>
      <c r="O140" s="114"/>
      <c r="P140" s="114"/>
      <c r="Q140" s="114"/>
      <c r="R140" s="117"/>
      <c r="T140" s="118"/>
      <c r="U140" s="114"/>
      <c r="V140" s="114"/>
      <c r="W140" s="114"/>
      <c r="X140" s="114"/>
      <c r="Y140" s="114"/>
      <c r="Z140" s="114"/>
      <c r="AA140" s="119"/>
      <c r="AT140" s="120" t="s">
        <v>114</v>
      </c>
      <c r="AU140" s="120" t="s">
        <v>85</v>
      </c>
      <c r="AV140" s="6" t="s">
        <v>85</v>
      </c>
      <c r="AW140" s="6" t="s">
        <v>17</v>
      </c>
      <c r="AX140" s="6" t="s">
        <v>39</v>
      </c>
      <c r="AY140" s="120" t="s">
        <v>106</v>
      </c>
    </row>
    <row r="141" spans="2:65" s="7" customFormat="1" ht="16.5" customHeight="1" x14ac:dyDescent="0.3">
      <c r="B141" s="121"/>
      <c r="C141" s="122"/>
      <c r="D141" s="122"/>
      <c r="E141" s="123" t="s">
        <v>1</v>
      </c>
      <c r="F141" s="177" t="s">
        <v>115</v>
      </c>
      <c r="G141" s="178"/>
      <c r="H141" s="178"/>
      <c r="I141" s="178"/>
      <c r="J141" s="122"/>
      <c r="K141" s="124">
        <v>31.050999999999998</v>
      </c>
      <c r="L141" s="122"/>
      <c r="M141" s="122"/>
      <c r="N141" s="122"/>
      <c r="O141" s="122"/>
      <c r="P141" s="122"/>
      <c r="Q141" s="122"/>
      <c r="R141" s="125"/>
      <c r="T141" s="126"/>
      <c r="U141" s="122"/>
      <c r="V141" s="122"/>
      <c r="W141" s="122"/>
      <c r="X141" s="122"/>
      <c r="Y141" s="122"/>
      <c r="Z141" s="122"/>
      <c r="AA141" s="127"/>
      <c r="AT141" s="128" t="s">
        <v>114</v>
      </c>
      <c r="AU141" s="128" t="s">
        <v>85</v>
      </c>
      <c r="AV141" s="7" t="s">
        <v>111</v>
      </c>
      <c r="AW141" s="7" t="s">
        <v>17</v>
      </c>
      <c r="AX141" s="7" t="s">
        <v>40</v>
      </c>
      <c r="AY141" s="128" t="s">
        <v>106</v>
      </c>
    </row>
    <row r="142" spans="2:65" s="1" customFormat="1" ht="25.5" customHeight="1" x14ac:dyDescent="0.3">
      <c r="B142" s="75"/>
      <c r="C142" s="104" t="s">
        <v>121</v>
      </c>
      <c r="D142" s="104" t="s">
        <v>107</v>
      </c>
      <c r="E142" s="105" t="s">
        <v>122</v>
      </c>
      <c r="F142" s="165" t="s">
        <v>123</v>
      </c>
      <c r="G142" s="165"/>
      <c r="H142" s="165"/>
      <c r="I142" s="165"/>
      <c r="J142" s="106" t="s">
        <v>110</v>
      </c>
      <c r="K142" s="107">
        <v>187.352</v>
      </c>
      <c r="L142" s="167">
        <v>0</v>
      </c>
      <c r="M142" s="167"/>
      <c r="N142" s="162">
        <f>ROUND(L142*K142,3)</f>
        <v>0</v>
      </c>
      <c r="O142" s="162"/>
      <c r="P142" s="162"/>
      <c r="Q142" s="162"/>
      <c r="R142" s="78"/>
      <c r="T142" s="109" t="s">
        <v>1</v>
      </c>
      <c r="U142" s="30" t="s">
        <v>24</v>
      </c>
      <c r="V142" s="26"/>
      <c r="W142" s="110">
        <f>V142*K142</f>
        <v>0</v>
      </c>
      <c r="X142" s="110">
        <v>1.3600000000000001E-3</v>
      </c>
      <c r="Y142" s="110">
        <f>X142*K142</f>
        <v>0.25479872000000003</v>
      </c>
      <c r="Z142" s="110">
        <v>0</v>
      </c>
      <c r="AA142" s="111">
        <f>Z142*K142</f>
        <v>0</v>
      </c>
      <c r="AR142" s="14" t="s">
        <v>111</v>
      </c>
      <c r="AT142" s="14" t="s">
        <v>107</v>
      </c>
      <c r="AU142" s="14" t="s">
        <v>85</v>
      </c>
      <c r="AY142" s="14" t="s">
        <v>106</v>
      </c>
      <c r="BE142" s="55">
        <f>IF(U142="základná",N142,0)</f>
        <v>0</v>
      </c>
      <c r="BF142" s="55">
        <f>IF(U142="znížená",N142,0)</f>
        <v>0</v>
      </c>
      <c r="BG142" s="55">
        <f>IF(U142="zákl. prenesená",N142,0)</f>
        <v>0</v>
      </c>
      <c r="BH142" s="55">
        <f>IF(U142="zníž. prenesená",N142,0)</f>
        <v>0</v>
      </c>
      <c r="BI142" s="55">
        <f>IF(U142="nulová",N142,0)</f>
        <v>0</v>
      </c>
      <c r="BJ142" s="14" t="s">
        <v>85</v>
      </c>
      <c r="BK142" s="112">
        <f>ROUND(L142*K142,3)</f>
        <v>0</v>
      </c>
      <c r="BL142" s="14" t="s">
        <v>111</v>
      </c>
      <c r="BM142" s="14" t="s">
        <v>124</v>
      </c>
    </row>
    <row r="143" spans="2:65" s="6" customFormat="1" ht="25.5" customHeight="1" x14ac:dyDescent="0.3">
      <c r="B143" s="113"/>
      <c r="C143" s="114"/>
      <c r="D143" s="114"/>
      <c r="E143" s="115" t="s">
        <v>1</v>
      </c>
      <c r="F143" s="171" t="s">
        <v>125</v>
      </c>
      <c r="G143" s="172"/>
      <c r="H143" s="172"/>
      <c r="I143" s="172"/>
      <c r="J143" s="114"/>
      <c r="K143" s="116">
        <v>93.676000000000002</v>
      </c>
      <c r="L143" s="114"/>
      <c r="M143" s="114"/>
      <c r="N143" s="114"/>
      <c r="O143" s="114"/>
      <c r="P143" s="114"/>
      <c r="Q143" s="114"/>
      <c r="R143" s="117"/>
      <c r="T143" s="118"/>
      <c r="U143" s="114"/>
      <c r="V143" s="114"/>
      <c r="W143" s="114"/>
      <c r="X143" s="114"/>
      <c r="Y143" s="114"/>
      <c r="Z143" s="114"/>
      <c r="AA143" s="119"/>
      <c r="AT143" s="120" t="s">
        <v>114</v>
      </c>
      <c r="AU143" s="120" t="s">
        <v>85</v>
      </c>
      <c r="AV143" s="6" t="s">
        <v>85</v>
      </c>
      <c r="AW143" s="6" t="s">
        <v>17</v>
      </c>
      <c r="AX143" s="6" t="s">
        <v>39</v>
      </c>
      <c r="AY143" s="120" t="s">
        <v>106</v>
      </c>
    </row>
    <row r="144" spans="2:65" s="6" customFormat="1" ht="25.5" customHeight="1" x14ac:dyDescent="0.3">
      <c r="B144" s="113"/>
      <c r="C144" s="114"/>
      <c r="D144" s="114"/>
      <c r="E144" s="115" t="s">
        <v>1</v>
      </c>
      <c r="F144" s="175" t="s">
        <v>125</v>
      </c>
      <c r="G144" s="176"/>
      <c r="H144" s="176"/>
      <c r="I144" s="176"/>
      <c r="J144" s="114"/>
      <c r="K144" s="116">
        <v>93.676000000000002</v>
      </c>
      <c r="L144" s="114"/>
      <c r="M144" s="114"/>
      <c r="N144" s="114"/>
      <c r="O144" s="114"/>
      <c r="P144" s="114"/>
      <c r="Q144" s="114"/>
      <c r="R144" s="117"/>
      <c r="T144" s="118"/>
      <c r="U144" s="114"/>
      <c r="V144" s="114"/>
      <c r="W144" s="114"/>
      <c r="X144" s="114"/>
      <c r="Y144" s="114"/>
      <c r="Z144" s="114"/>
      <c r="AA144" s="119"/>
      <c r="AT144" s="120" t="s">
        <v>114</v>
      </c>
      <c r="AU144" s="120" t="s">
        <v>85</v>
      </c>
      <c r="AV144" s="6" t="s">
        <v>85</v>
      </c>
      <c r="AW144" s="6" t="s">
        <v>17</v>
      </c>
      <c r="AX144" s="6" t="s">
        <v>39</v>
      </c>
      <c r="AY144" s="120" t="s">
        <v>106</v>
      </c>
    </row>
    <row r="145" spans="2:65" s="7" customFormat="1" ht="16.5" customHeight="1" x14ac:dyDescent="0.3">
      <c r="B145" s="121"/>
      <c r="C145" s="122"/>
      <c r="D145" s="122"/>
      <c r="E145" s="123" t="s">
        <v>1</v>
      </c>
      <c r="F145" s="177" t="s">
        <v>115</v>
      </c>
      <c r="G145" s="178"/>
      <c r="H145" s="178"/>
      <c r="I145" s="178"/>
      <c r="J145" s="122"/>
      <c r="K145" s="124">
        <v>187.352</v>
      </c>
      <c r="L145" s="122"/>
      <c r="M145" s="122"/>
      <c r="N145" s="122"/>
      <c r="O145" s="122"/>
      <c r="P145" s="122"/>
      <c r="Q145" s="122"/>
      <c r="R145" s="125"/>
      <c r="T145" s="126"/>
      <c r="U145" s="122"/>
      <c r="V145" s="122"/>
      <c r="W145" s="122"/>
      <c r="X145" s="122"/>
      <c r="Y145" s="122"/>
      <c r="Z145" s="122"/>
      <c r="AA145" s="127"/>
      <c r="AT145" s="128" t="s">
        <v>114</v>
      </c>
      <c r="AU145" s="128" t="s">
        <v>85</v>
      </c>
      <c r="AV145" s="7" t="s">
        <v>111</v>
      </c>
      <c r="AW145" s="7" t="s">
        <v>17</v>
      </c>
      <c r="AX145" s="7" t="s">
        <v>40</v>
      </c>
      <c r="AY145" s="128" t="s">
        <v>106</v>
      </c>
    </row>
    <row r="146" spans="2:65" s="1" customFormat="1" ht="25.5" customHeight="1" x14ac:dyDescent="0.3">
      <c r="B146" s="75"/>
      <c r="C146" s="104" t="s">
        <v>111</v>
      </c>
      <c r="D146" s="104" t="s">
        <v>107</v>
      </c>
      <c r="E146" s="105" t="s">
        <v>126</v>
      </c>
      <c r="F146" s="165" t="s">
        <v>127</v>
      </c>
      <c r="G146" s="165"/>
      <c r="H146" s="165"/>
      <c r="I146" s="165"/>
      <c r="J146" s="106" t="s">
        <v>110</v>
      </c>
      <c r="K146" s="107">
        <v>187.352</v>
      </c>
      <c r="L146" s="167">
        <v>0</v>
      </c>
      <c r="M146" s="167"/>
      <c r="N146" s="162">
        <f>ROUND(L146*K146,3)</f>
        <v>0</v>
      </c>
      <c r="O146" s="162"/>
      <c r="P146" s="162"/>
      <c r="Q146" s="162"/>
      <c r="R146" s="78"/>
      <c r="T146" s="109" t="s">
        <v>1</v>
      </c>
      <c r="U146" s="30" t="s">
        <v>24</v>
      </c>
      <c r="V146" s="26"/>
      <c r="W146" s="110">
        <f>V146*K146</f>
        <v>0</v>
      </c>
      <c r="X146" s="110">
        <v>5.611E-2</v>
      </c>
      <c r="Y146" s="110">
        <f>X146*K146</f>
        <v>10.51232072</v>
      </c>
      <c r="Z146" s="110">
        <v>0</v>
      </c>
      <c r="AA146" s="111">
        <f>Z146*K146</f>
        <v>0</v>
      </c>
      <c r="AR146" s="14" t="s">
        <v>111</v>
      </c>
      <c r="AT146" s="14" t="s">
        <v>107</v>
      </c>
      <c r="AU146" s="14" t="s">
        <v>85</v>
      </c>
      <c r="AY146" s="14" t="s">
        <v>106</v>
      </c>
      <c r="BE146" s="55">
        <f>IF(U146="základná",N146,0)</f>
        <v>0</v>
      </c>
      <c r="BF146" s="55">
        <f>IF(U146="znížená",N146,0)</f>
        <v>0</v>
      </c>
      <c r="BG146" s="55">
        <f>IF(U146="zákl. prenesená",N146,0)</f>
        <v>0</v>
      </c>
      <c r="BH146" s="55">
        <f>IF(U146="zníž. prenesená",N146,0)</f>
        <v>0</v>
      </c>
      <c r="BI146" s="55">
        <f>IF(U146="nulová",N146,0)</f>
        <v>0</v>
      </c>
      <c r="BJ146" s="14" t="s">
        <v>85</v>
      </c>
      <c r="BK146" s="112">
        <f>ROUND(L146*K146,3)</f>
        <v>0</v>
      </c>
      <c r="BL146" s="14" t="s">
        <v>111</v>
      </c>
      <c r="BM146" s="14" t="s">
        <v>128</v>
      </c>
    </row>
    <row r="147" spans="2:65" s="1" customFormat="1" ht="25.5" customHeight="1" x14ac:dyDescent="0.3">
      <c r="B147" s="75"/>
      <c r="C147" s="104" t="s">
        <v>129</v>
      </c>
      <c r="D147" s="104" t="s">
        <v>107</v>
      </c>
      <c r="E147" s="105" t="s">
        <v>130</v>
      </c>
      <c r="F147" s="165" t="s">
        <v>131</v>
      </c>
      <c r="G147" s="165"/>
      <c r="H147" s="165"/>
      <c r="I147" s="165"/>
      <c r="J147" s="106" t="s">
        <v>110</v>
      </c>
      <c r="K147" s="107">
        <v>206.08699999999999</v>
      </c>
      <c r="L147" s="167">
        <v>0</v>
      </c>
      <c r="M147" s="167"/>
      <c r="N147" s="162">
        <f>ROUND(L147*K147,3)</f>
        <v>0</v>
      </c>
      <c r="O147" s="162"/>
      <c r="P147" s="162"/>
      <c r="Q147" s="162"/>
      <c r="R147" s="78"/>
      <c r="T147" s="109" t="s">
        <v>1</v>
      </c>
      <c r="U147" s="30" t="s">
        <v>24</v>
      </c>
      <c r="V147" s="26"/>
      <c r="W147" s="110">
        <f>V147*K147</f>
        <v>0</v>
      </c>
      <c r="X147" s="110">
        <v>1.4999999999999999E-4</v>
      </c>
      <c r="Y147" s="110">
        <f>X147*K147</f>
        <v>3.0913049999999994E-2</v>
      </c>
      <c r="Z147" s="110">
        <v>0</v>
      </c>
      <c r="AA147" s="111">
        <f>Z147*K147</f>
        <v>0</v>
      </c>
      <c r="AR147" s="14" t="s">
        <v>111</v>
      </c>
      <c r="AT147" s="14" t="s">
        <v>107</v>
      </c>
      <c r="AU147" s="14" t="s">
        <v>85</v>
      </c>
      <c r="AY147" s="14" t="s">
        <v>106</v>
      </c>
      <c r="BE147" s="55">
        <f>IF(U147="základná",N147,0)</f>
        <v>0</v>
      </c>
      <c r="BF147" s="55">
        <f>IF(U147="znížená",N147,0)</f>
        <v>0</v>
      </c>
      <c r="BG147" s="55">
        <f>IF(U147="zákl. prenesená",N147,0)</f>
        <v>0</v>
      </c>
      <c r="BH147" s="55">
        <f>IF(U147="zníž. prenesená",N147,0)</f>
        <v>0</v>
      </c>
      <c r="BI147" s="55">
        <f>IF(U147="nulová",N147,0)</f>
        <v>0</v>
      </c>
      <c r="BJ147" s="14" t="s">
        <v>85</v>
      </c>
      <c r="BK147" s="112">
        <f>ROUND(L147*K147,3)</f>
        <v>0</v>
      </c>
      <c r="BL147" s="14" t="s">
        <v>111</v>
      </c>
      <c r="BM147" s="14" t="s">
        <v>132</v>
      </c>
    </row>
    <row r="148" spans="2:65" s="6" customFormat="1" ht="16.5" customHeight="1" x14ac:dyDescent="0.3">
      <c r="B148" s="113"/>
      <c r="C148" s="114"/>
      <c r="D148" s="114"/>
      <c r="E148" s="115" t="s">
        <v>1</v>
      </c>
      <c r="F148" s="171" t="s">
        <v>133</v>
      </c>
      <c r="G148" s="172"/>
      <c r="H148" s="172"/>
      <c r="I148" s="172"/>
      <c r="J148" s="114"/>
      <c r="K148" s="116">
        <v>206.08699999999999</v>
      </c>
      <c r="L148" s="114"/>
      <c r="M148" s="114"/>
      <c r="N148" s="114"/>
      <c r="O148" s="114"/>
      <c r="P148" s="114"/>
      <c r="Q148" s="114"/>
      <c r="R148" s="117"/>
      <c r="T148" s="118"/>
      <c r="U148" s="114"/>
      <c r="V148" s="114"/>
      <c r="W148" s="114"/>
      <c r="X148" s="114"/>
      <c r="Y148" s="114"/>
      <c r="Z148" s="114"/>
      <c r="AA148" s="119"/>
      <c r="AT148" s="120" t="s">
        <v>114</v>
      </c>
      <c r="AU148" s="120" t="s">
        <v>85</v>
      </c>
      <c r="AV148" s="6" t="s">
        <v>85</v>
      </c>
      <c r="AW148" s="6" t="s">
        <v>17</v>
      </c>
      <c r="AX148" s="6" t="s">
        <v>40</v>
      </c>
      <c r="AY148" s="120" t="s">
        <v>106</v>
      </c>
    </row>
    <row r="149" spans="2:65" s="5" customFormat="1" ht="29.85" customHeight="1" x14ac:dyDescent="0.3">
      <c r="B149" s="93"/>
      <c r="C149" s="94"/>
      <c r="D149" s="103" t="s">
        <v>68</v>
      </c>
      <c r="E149" s="103"/>
      <c r="F149" s="103"/>
      <c r="G149" s="103"/>
      <c r="H149" s="103"/>
      <c r="I149" s="103"/>
      <c r="J149" s="103"/>
      <c r="K149" s="103"/>
      <c r="L149" s="103"/>
      <c r="M149" s="103"/>
      <c r="N149" s="185">
        <f>BK149</f>
        <v>0</v>
      </c>
      <c r="O149" s="186"/>
      <c r="P149" s="186"/>
      <c r="Q149" s="186"/>
      <c r="R149" s="96"/>
      <c r="T149" s="97"/>
      <c r="U149" s="94"/>
      <c r="V149" s="94"/>
      <c r="W149" s="98">
        <f>SUM(W150:W169)</f>
        <v>0</v>
      </c>
      <c r="X149" s="94"/>
      <c r="Y149" s="98">
        <f>SUM(Y150:Y169)</f>
        <v>0</v>
      </c>
      <c r="Z149" s="94"/>
      <c r="AA149" s="99">
        <f>SUM(AA150:AA169)</f>
        <v>14.812176000000003</v>
      </c>
      <c r="AR149" s="100" t="s">
        <v>40</v>
      </c>
      <c r="AT149" s="101" t="s">
        <v>38</v>
      </c>
      <c r="AU149" s="101" t="s">
        <v>40</v>
      </c>
      <c r="AY149" s="100" t="s">
        <v>106</v>
      </c>
      <c r="BK149" s="102">
        <f>SUM(BK150:BK169)</f>
        <v>0</v>
      </c>
    </row>
    <row r="150" spans="2:65" s="1" customFormat="1" ht="38.25" customHeight="1" x14ac:dyDescent="0.3">
      <c r="B150" s="75"/>
      <c r="C150" s="104" t="s">
        <v>134</v>
      </c>
      <c r="D150" s="104" t="s">
        <v>107</v>
      </c>
      <c r="E150" s="105" t="s">
        <v>135</v>
      </c>
      <c r="F150" s="165" t="s">
        <v>136</v>
      </c>
      <c r="G150" s="165"/>
      <c r="H150" s="165"/>
      <c r="I150" s="165"/>
      <c r="J150" s="106" t="s">
        <v>110</v>
      </c>
      <c r="K150" s="107">
        <v>86.652000000000001</v>
      </c>
      <c r="L150" s="167">
        <v>0</v>
      </c>
      <c r="M150" s="167"/>
      <c r="N150" s="162">
        <f>ROUND(L150*K150,3)</f>
        <v>0</v>
      </c>
      <c r="O150" s="162"/>
      <c r="P150" s="162"/>
      <c r="Q150" s="162"/>
      <c r="R150" s="78"/>
      <c r="T150" s="109" t="s">
        <v>1</v>
      </c>
      <c r="U150" s="30" t="s">
        <v>24</v>
      </c>
      <c r="V150" s="26"/>
      <c r="W150" s="110">
        <f>V150*K150</f>
        <v>0</v>
      </c>
      <c r="X150" s="110">
        <v>0</v>
      </c>
      <c r="Y150" s="110">
        <f>X150*K150</f>
        <v>0</v>
      </c>
      <c r="Z150" s="110">
        <v>0.02</v>
      </c>
      <c r="AA150" s="111">
        <f>Z150*K150</f>
        <v>1.7330400000000001</v>
      </c>
      <c r="AR150" s="14" t="s">
        <v>111</v>
      </c>
      <c r="AT150" s="14" t="s">
        <v>107</v>
      </c>
      <c r="AU150" s="14" t="s">
        <v>85</v>
      </c>
      <c r="AY150" s="14" t="s">
        <v>106</v>
      </c>
      <c r="BE150" s="55">
        <f>IF(U150="základná",N150,0)</f>
        <v>0</v>
      </c>
      <c r="BF150" s="55">
        <f>IF(U150="znížená",N150,0)</f>
        <v>0</v>
      </c>
      <c r="BG150" s="55">
        <f>IF(U150="zákl. prenesená",N150,0)</f>
        <v>0</v>
      </c>
      <c r="BH150" s="55">
        <f>IF(U150="zníž. prenesená",N150,0)</f>
        <v>0</v>
      </c>
      <c r="BI150" s="55">
        <f>IF(U150="nulová",N150,0)</f>
        <v>0</v>
      </c>
      <c r="BJ150" s="14" t="s">
        <v>85</v>
      </c>
      <c r="BK150" s="112">
        <f>ROUND(L150*K150,3)</f>
        <v>0</v>
      </c>
      <c r="BL150" s="14" t="s">
        <v>111</v>
      </c>
      <c r="BM150" s="14" t="s">
        <v>137</v>
      </c>
    </row>
    <row r="151" spans="2:65" s="6" customFormat="1" ht="16.5" customHeight="1" x14ac:dyDescent="0.3">
      <c r="B151" s="113"/>
      <c r="C151" s="114"/>
      <c r="D151" s="114"/>
      <c r="E151" s="115" t="s">
        <v>1</v>
      </c>
      <c r="F151" s="171" t="s">
        <v>113</v>
      </c>
      <c r="G151" s="172"/>
      <c r="H151" s="172"/>
      <c r="I151" s="172"/>
      <c r="J151" s="114"/>
      <c r="K151" s="116">
        <v>43.326000000000001</v>
      </c>
      <c r="L151" s="114"/>
      <c r="M151" s="114"/>
      <c r="N151" s="114"/>
      <c r="O151" s="114"/>
      <c r="P151" s="114"/>
      <c r="Q151" s="114"/>
      <c r="R151" s="117"/>
      <c r="T151" s="118"/>
      <c r="U151" s="114"/>
      <c r="V151" s="114"/>
      <c r="W151" s="114"/>
      <c r="X151" s="114"/>
      <c r="Y151" s="114"/>
      <c r="Z151" s="114"/>
      <c r="AA151" s="119"/>
      <c r="AT151" s="120" t="s">
        <v>114</v>
      </c>
      <c r="AU151" s="120" t="s">
        <v>85</v>
      </c>
      <c r="AV151" s="6" t="s">
        <v>85</v>
      </c>
      <c r="AW151" s="6" t="s">
        <v>17</v>
      </c>
      <c r="AX151" s="6" t="s">
        <v>39</v>
      </c>
      <c r="AY151" s="120" t="s">
        <v>106</v>
      </c>
    </row>
    <row r="152" spans="2:65" s="6" customFormat="1" ht="16.5" customHeight="1" x14ac:dyDescent="0.3">
      <c r="B152" s="113"/>
      <c r="C152" s="114"/>
      <c r="D152" s="114"/>
      <c r="E152" s="115" t="s">
        <v>1</v>
      </c>
      <c r="F152" s="175" t="s">
        <v>113</v>
      </c>
      <c r="G152" s="176"/>
      <c r="H152" s="176"/>
      <c r="I152" s="176"/>
      <c r="J152" s="114"/>
      <c r="K152" s="116">
        <v>43.326000000000001</v>
      </c>
      <c r="L152" s="114"/>
      <c r="M152" s="114"/>
      <c r="N152" s="114"/>
      <c r="O152" s="114"/>
      <c r="P152" s="114"/>
      <c r="Q152" s="114"/>
      <c r="R152" s="117"/>
      <c r="T152" s="118"/>
      <c r="U152" s="114"/>
      <c r="V152" s="114"/>
      <c r="W152" s="114"/>
      <c r="X152" s="114"/>
      <c r="Y152" s="114"/>
      <c r="Z152" s="114"/>
      <c r="AA152" s="119"/>
      <c r="AT152" s="120" t="s">
        <v>114</v>
      </c>
      <c r="AU152" s="120" t="s">
        <v>85</v>
      </c>
      <c r="AV152" s="6" t="s">
        <v>85</v>
      </c>
      <c r="AW152" s="6" t="s">
        <v>17</v>
      </c>
      <c r="AX152" s="6" t="s">
        <v>39</v>
      </c>
      <c r="AY152" s="120" t="s">
        <v>106</v>
      </c>
    </row>
    <row r="153" spans="2:65" s="7" customFormat="1" ht="16.5" customHeight="1" x14ac:dyDescent="0.3">
      <c r="B153" s="121"/>
      <c r="C153" s="122"/>
      <c r="D153" s="122"/>
      <c r="E153" s="123" t="s">
        <v>1</v>
      </c>
      <c r="F153" s="177" t="s">
        <v>115</v>
      </c>
      <c r="G153" s="178"/>
      <c r="H153" s="178"/>
      <c r="I153" s="178"/>
      <c r="J153" s="122"/>
      <c r="K153" s="124">
        <v>86.652000000000001</v>
      </c>
      <c r="L153" s="122"/>
      <c r="M153" s="122"/>
      <c r="N153" s="122"/>
      <c r="O153" s="122"/>
      <c r="P153" s="122"/>
      <c r="Q153" s="122"/>
      <c r="R153" s="125"/>
      <c r="T153" s="126"/>
      <c r="U153" s="122"/>
      <c r="V153" s="122"/>
      <c r="W153" s="122"/>
      <c r="X153" s="122"/>
      <c r="Y153" s="122"/>
      <c r="Z153" s="122"/>
      <c r="AA153" s="127"/>
      <c r="AT153" s="128" t="s">
        <v>114</v>
      </c>
      <c r="AU153" s="128" t="s">
        <v>85</v>
      </c>
      <c r="AV153" s="7" t="s">
        <v>111</v>
      </c>
      <c r="AW153" s="7" t="s">
        <v>17</v>
      </c>
      <c r="AX153" s="7" t="s">
        <v>40</v>
      </c>
      <c r="AY153" s="128" t="s">
        <v>106</v>
      </c>
    </row>
    <row r="154" spans="2:65" s="1" customFormat="1" ht="25.5" customHeight="1" x14ac:dyDescent="0.3">
      <c r="B154" s="75"/>
      <c r="C154" s="104" t="s">
        <v>138</v>
      </c>
      <c r="D154" s="104" t="s">
        <v>107</v>
      </c>
      <c r="E154" s="105" t="s">
        <v>139</v>
      </c>
      <c r="F154" s="165" t="s">
        <v>140</v>
      </c>
      <c r="G154" s="165"/>
      <c r="H154" s="165"/>
      <c r="I154" s="165"/>
      <c r="J154" s="106" t="s">
        <v>110</v>
      </c>
      <c r="K154" s="107">
        <v>86.652000000000001</v>
      </c>
      <c r="L154" s="167">
        <v>0</v>
      </c>
      <c r="M154" s="167"/>
      <c r="N154" s="162">
        <f>ROUND(L154*K154,3)</f>
        <v>0</v>
      </c>
      <c r="O154" s="162"/>
      <c r="P154" s="162"/>
      <c r="Q154" s="162"/>
      <c r="R154" s="78"/>
      <c r="T154" s="109" t="s">
        <v>1</v>
      </c>
      <c r="U154" s="30" t="s">
        <v>24</v>
      </c>
      <c r="V154" s="26"/>
      <c r="W154" s="110">
        <f>V154*K154</f>
        <v>0</v>
      </c>
      <c r="X154" s="110">
        <v>0</v>
      </c>
      <c r="Y154" s="110">
        <f>X154*K154</f>
        <v>0</v>
      </c>
      <c r="Z154" s="110">
        <v>0</v>
      </c>
      <c r="AA154" s="111">
        <f>Z154*K154</f>
        <v>0</v>
      </c>
      <c r="AR154" s="14" t="s">
        <v>141</v>
      </c>
      <c r="AT154" s="14" t="s">
        <v>107</v>
      </c>
      <c r="AU154" s="14" t="s">
        <v>85</v>
      </c>
      <c r="AY154" s="14" t="s">
        <v>106</v>
      </c>
      <c r="BE154" s="55">
        <f>IF(U154="základná",N154,0)</f>
        <v>0</v>
      </c>
      <c r="BF154" s="55">
        <f>IF(U154="znížená",N154,0)</f>
        <v>0</v>
      </c>
      <c r="BG154" s="55">
        <f>IF(U154="zákl. prenesená",N154,0)</f>
        <v>0</v>
      </c>
      <c r="BH154" s="55">
        <f>IF(U154="zníž. prenesená",N154,0)</f>
        <v>0</v>
      </c>
      <c r="BI154" s="55">
        <f>IF(U154="nulová",N154,0)</f>
        <v>0</v>
      </c>
      <c r="BJ154" s="14" t="s">
        <v>85</v>
      </c>
      <c r="BK154" s="112">
        <f>ROUND(L154*K154,3)</f>
        <v>0</v>
      </c>
      <c r="BL154" s="14" t="s">
        <v>141</v>
      </c>
      <c r="BM154" s="14" t="s">
        <v>142</v>
      </c>
    </row>
    <row r="155" spans="2:65" s="1" customFormat="1" ht="16.5" customHeight="1" x14ac:dyDescent="0.3">
      <c r="B155" s="75"/>
      <c r="C155" s="104" t="s">
        <v>143</v>
      </c>
      <c r="D155" s="104" t="s">
        <v>107</v>
      </c>
      <c r="E155" s="105" t="s">
        <v>144</v>
      </c>
      <c r="F155" s="165" t="s">
        <v>145</v>
      </c>
      <c r="G155" s="165"/>
      <c r="H155" s="165"/>
      <c r="I155" s="165"/>
      <c r="J155" s="106" t="s">
        <v>110</v>
      </c>
      <c r="K155" s="107">
        <v>86.652000000000001</v>
      </c>
      <c r="L155" s="167">
        <v>0</v>
      </c>
      <c r="M155" s="167"/>
      <c r="N155" s="162">
        <f>ROUND(L155*K155,3)</f>
        <v>0</v>
      </c>
      <c r="O155" s="162"/>
      <c r="P155" s="162"/>
      <c r="Q155" s="162"/>
      <c r="R155" s="78"/>
      <c r="T155" s="109" t="s">
        <v>1</v>
      </c>
      <c r="U155" s="30" t="s">
        <v>24</v>
      </c>
      <c r="V155" s="26"/>
      <c r="W155" s="110">
        <f>V155*K155</f>
        <v>0</v>
      </c>
      <c r="X155" s="110">
        <v>0</v>
      </c>
      <c r="Y155" s="110">
        <f>X155*K155</f>
        <v>0</v>
      </c>
      <c r="Z155" s="110">
        <v>0</v>
      </c>
      <c r="AA155" s="111">
        <f>Z155*K155</f>
        <v>0</v>
      </c>
      <c r="AR155" s="14" t="s">
        <v>141</v>
      </c>
      <c r="AT155" s="14" t="s">
        <v>107</v>
      </c>
      <c r="AU155" s="14" t="s">
        <v>85</v>
      </c>
      <c r="AY155" s="14" t="s">
        <v>106</v>
      </c>
      <c r="BE155" s="55">
        <f>IF(U155="základná",N155,0)</f>
        <v>0</v>
      </c>
      <c r="BF155" s="55">
        <f>IF(U155="znížená",N155,0)</f>
        <v>0</v>
      </c>
      <c r="BG155" s="55">
        <f>IF(U155="zákl. prenesená",N155,0)</f>
        <v>0</v>
      </c>
      <c r="BH155" s="55">
        <f>IF(U155="zníž. prenesená",N155,0)</f>
        <v>0</v>
      </c>
      <c r="BI155" s="55">
        <f>IF(U155="nulová",N155,0)</f>
        <v>0</v>
      </c>
      <c r="BJ155" s="14" t="s">
        <v>85</v>
      </c>
      <c r="BK155" s="112">
        <f>ROUND(L155*K155,3)</f>
        <v>0</v>
      </c>
      <c r="BL155" s="14" t="s">
        <v>141</v>
      </c>
      <c r="BM155" s="14" t="s">
        <v>146</v>
      </c>
    </row>
    <row r="156" spans="2:65" s="1" customFormat="1" ht="25.5" customHeight="1" x14ac:dyDescent="0.3">
      <c r="B156" s="75"/>
      <c r="C156" s="104" t="s">
        <v>147</v>
      </c>
      <c r="D156" s="104" t="s">
        <v>107</v>
      </c>
      <c r="E156" s="105" t="s">
        <v>148</v>
      </c>
      <c r="F156" s="165" t="s">
        <v>149</v>
      </c>
      <c r="G156" s="165"/>
      <c r="H156" s="165"/>
      <c r="I156" s="165"/>
      <c r="J156" s="106" t="s">
        <v>150</v>
      </c>
      <c r="K156" s="107">
        <v>8</v>
      </c>
      <c r="L156" s="167">
        <v>0</v>
      </c>
      <c r="M156" s="167"/>
      <c r="N156" s="162">
        <f>ROUND(L156*K156,3)</f>
        <v>0</v>
      </c>
      <c r="O156" s="162"/>
      <c r="P156" s="162"/>
      <c r="Q156" s="162"/>
      <c r="R156" s="78"/>
      <c r="T156" s="109" t="s">
        <v>1</v>
      </c>
      <c r="U156" s="30" t="s">
        <v>24</v>
      </c>
      <c r="V156" s="26"/>
      <c r="W156" s="110">
        <f>V156*K156</f>
        <v>0</v>
      </c>
      <c r="X156" s="110">
        <v>0</v>
      </c>
      <c r="Y156" s="110">
        <f>X156*K156</f>
        <v>0</v>
      </c>
      <c r="Z156" s="110">
        <v>1.2E-2</v>
      </c>
      <c r="AA156" s="111">
        <f>Z156*K156</f>
        <v>9.6000000000000002E-2</v>
      </c>
      <c r="AR156" s="14" t="s">
        <v>111</v>
      </c>
      <c r="AT156" s="14" t="s">
        <v>107</v>
      </c>
      <c r="AU156" s="14" t="s">
        <v>85</v>
      </c>
      <c r="AY156" s="14" t="s">
        <v>106</v>
      </c>
      <c r="BE156" s="55">
        <f>IF(U156="základná",N156,0)</f>
        <v>0</v>
      </c>
      <c r="BF156" s="55">
        <f>IF(U156="znížená",N156,0)</f>
        <v>0</v>
      </c>
      <c r="BG156" s="55">
        <f>IF(U156="zákl. prenesená",N156,0)</f>
        <v>0</v>
      </c>
      <c r="BH156" s="55">
        <f>IF(U156="zníž. prenesená",N156,0)</f>
        <v>0</v>
      </c>
      <c r="BI156" s="55">
        <f>IF(U156="nulová",N156,0)</f>
        <v>0</v>
      </c>
      <c r="BJ156" s="14" t="s">
        <v>85</v>
      </c>
      <c r="BK156" s="112">
        <f>ROUND(L156*K156,3)</f>
        <v>0</v>
      </c>
      <c r="BL156" s="14" t="s">
        <v>111</v>
      </c>
      <c r="BM156" s="14" t="s">
        <v>151</v>
      </c>
    </row>
    <row r="157" spans="2:65" s="1" customFormat="1" ht="25.5" customHeight="1" x14ac:dyDescent="0.3">
      <c r="B157" s="75"/>
      <c r="C157" s="104" t="s">
        <v>152</v>
      </c>
      <c r="D157" s="104" t="s">
        <v>107</v>
      </c>
      <c r="E157" s="105" t="s">
        <v>153</v>
      </c>
      <c r="F157" s="165" t="s">
        <v>154</v>
      </c>
      <c r="G157" s="165"/>
      <c r="H157" s="165"/>
      <c r="I157" s="165"/>
      <c r="J157" s="106" t="s">
        <v>155</v>
      </c>
      <c r="K157" s="107">
        <v>30.4</v>
      </c>
      <c r="L157" s="167">
        <v>0</v>
      </c>
      <c r="M157" s="167"/>
      <c r="N157" s="162">
        <f>ROUND(L157*K157,3)</f>
        <v>0</v>
      </c>
      <c r="O157" s="162"/>
      <c r="P157" s="162"/>
      <c r="Q157" s="162"/>
      <c r="R157" s="78"/>
      <c r="T157" s="109" t="s">
        <v>1</v>
      </c>
      <c r="U157" s="30" t="s">
        <v>24</v>
      </c>
      <c r="V157" s="26"/>
      <c r="W157" s="110">
        <f>V157*K157</f>
        <v>0</v>
      </c>
      <c r="X157" s="110">
        <v>0</v>
      </c>
      <c r="Y157" s="110">
        <f>X157*K157</f>
        <v>0</v>
      </c>
      <c r="Z157" s="110">
        <v>8.0000000000000002E-3</v>
      </c>
      <c r="AA157" s="111">
        <f>Z157*K157</f>
        <v>0.2432</v>
      </c>
      <c r="AR157" s="14" t="s">
        <v>111</v>
      </c>
      <c r="AT157" s="14" t="s">
        <v>107</v>
      </c>
      <c r="AU157" s="14" t="s">
        <v>85</v>
      </c>
      <c r="AY157" s="14" t="s">
        <v>106</v>
      </c>
      <c r="BE157" s="55">
        <f>IF(U157="základná",N157,0)</f>
        <v>0</v>
      </c>
      <c r="BF157" s="55">
        <f>IF(U157="znížená",N157,0)</f>
        <v>0</v>
      </c>
      <c r="BG157" s="55">
        <f>IF(U157="zákl. prenesená",N157,0)</f>
        <v>0</v>
      </c>
      <c r="BH157" s="55">
        <f>IF(U157="zníž. prenesená",N157,0)</f>
        <v>0</v>
      </c>
      <c r="BI157" s="55">
        <f>IF(U157="nulová",N157,0)</f>
        <v>0</v>
      </c>
      <c r="BJ157" s="14" t="s">
        <v>85</v>
      </c>
      <c r="BK157" s="112">
        <f>ROUND(L157*K157,3)</f>
        <v>0</v>
      </c>
      <c r="BL157" s="14" t="s">
        <v>111</v>
      </c>
      <c r="BM157" s="14" t="s">
        <v>156</v>
      </c>
    </row>
    <row r="158" spans="2:65" s="6" customFormat="1" ht="16.5" customHeight="1" x14ac:dyDescent="0.3">
      <c r="B158" s="113"/>
      <c r="C158" s="114"/>
      <c r="D158" s="114"/>
      <c r="E158" s="115" t="s">
        <v>1</v>
      </c>
      <c r="F158" s="171" t="s">
        <v>157</v>
      </c>
      <c r="G158" s="172"/>
      <c r="H158" s="172"/>
      <c r="I158" s="172"/>
      <c r="J158" s="114"/>
      <c r="K158" s="116">
        <v>30.4</v>
      </c>
      <c r="L158" s="114"/>
      <c r="M158" s="114"/>
      <c r="N158" s="114"/>
      <c r="O158" s="114"/>
      <c r="P158" s="114"/>
      <c r="Q158" s="114"/>
      <c r="R158" s="117"/>
      <c r="T158" s="118"/>
      <c r="U158" s="114"/>
      <c r="V158" s="114"/>
      <c r="W158" s="114"/>
      <c r="X158" s="114"/>
      <c r="Y158" s="114"/>
      <c r="Z158" s="114"/>
      <c r="AA158" s="119"/>
      <c r="AT158" s="120" t="s">
        <v>114</v>
      </c>
      <c r="AU158" s="120" t="s">
        <v>85</v>
      </c>
      <c r="AV158" s="6" t="s">
        <v>85</v>
      </c>
      <c r="AW158" s="6" t="s">
        <v>17</v>
      </c>
      <c r="AX158" s="6" t="s">
        <v>40</v>
      </c>
      <c r="AY158" s="120" t="s">
        <v>106</v>
      </c>
    </row>
    <row r="159" spans="2:65" s="1" customFormat="1" ht="25.5" customHeight="1" x14ac:dyDescent="0.3">
      <c r="B159" s="75"/>
      <c r="C159" s="104" t="s">
        <v>158</v>
      </c>
      <c r="D159" s="104" t="s">
        <v>107</v>
      </c>
      <c r="E159" s="105" t="s">
        <v>159</v>
      </c>
      <c r="F159" s="165" t="s">
        <v>160</v>
      </c>
      <c r="G159" s="165"/>
      <c r="H159" s="165"/>
      <c r="I159" s="165"/>
      <c r="J159" s="106" t="s">
        <v>110</v>
      </c>
      <c r="K159" s="107">
        <v>187.352</v>
      </c>
      <c r="L159" s="167">
        <v>0</v>
      </c>
      <c r="M159" s="167"/>
      <c r="N159" s="162">
        <f>ROUND(L159*K159,3)</f>
        <v>0</v>
      </c>
      <c r="O159" s="162"/>
      <c r="P159" s="162"/>
      <c r="Q159" s="162"/>
      <c r="R159" s="78"/>
      <c r="T159" s="109" t="s">
        <v>1</v>
      </c>
      <c r="U159" s="30" t="s">
        <v>24</v>
      </c>
      <c r="V159" s="26"/>
      <c r="W159" s="110">
        <f>V159*K159</f>
        <v>0</v>
      </c>
      <c r="X159" s="110">
        <v>0</v>
      </c>
      <c r="Y159" s="110">
        <f>X159*K159</f>
        <v>0</v>
      </c>
      <c r="Z159" s="110">
        <v>6.8000000000000005E-2</v>
      </c>
      <c r="AA159" s="111">
        <f>Z159*K159</f>
        <v>12.739936000000002</v>
      </c>
      <c r="AR159" s="14" t="s">
        <v>111</v>
      </c>
      <c r="AT159" s="14" t="s">
        <v>107</v>
      </c>
      <c r="AU159" s="14" t="s">
        <v>85</v>
      </c>
      <c r="AY159" s="14" t="s">
        <v>106</v>
      </c>
      <c r="BE159" s="55">
        <f>IF(U159="základná",N159,0)</f>
        <v>0</v>
      </c>
      <c r="BF159" s="55">
        <f>IF(U159="znížená",N159,0)</f>
        <v>0</v>
      </c>
      <c r="BG159" s="55">
        <f>IF(U159="zákl. prenesená",N159,0)</f>
        <v>0</v>
      </c>
      <c r="BH159" s="55">
        <f>IF(U159="zníž. prenesená",N159,0)</f>
        <v>0</v>
      </c>
      <c r="BI159" s="55">
        <f>IF(U159="nulová",N159,0)</f>
        <v>0</v>
      </c>
      <c r="BJ159" s="14" t="s">
        <v>85</v>
      </c>
      <c r="BK159" s="112">
        <f>ROUND(L159*K159,3)</f>
        <v>0</v>
      </c>
      <c r="BL159" s="14" t="s">
        <v>111</v>
      </c>
      <c r="BM159" s="14" t="s">
        <v>161</v>
      </c>
    </row>
    <row r="160" spans="2:65" s="6" customFormat="1" ht="25.5" customHeight="1" x14ac:dyDescent="0.3">
      <c r="B160" s="113"/>
      <c r="C160" s="114"/>
      <c r="D160" s="114"/>
      <c r="E160" s="115" t="s">
        <v>1</v>
      </c>
      <c r="F160" s="171" t="s">
        <v>125</v>
      </c>
      <c r="G160" s="172"/>
      <c r="H160" s="172"/>
      <c r="I160" s="172"/>
      <c r="J160" s="114"/>
      <c r="K160" s="116">
        <v>93.676000000000002</v>
      </c>
      <c r="L160" s="114"/>
      <c r="M160" s="114"/>
      <c r="N160" s="114"/>
      <c r="O160" s="114"/>
      <c r="P160" s="114"/>
      <c r="Q160" s="114"/>
      <c r="R160" s="117"/>
      <c r="T160" s="118"/>
      <c r="U160" s="114"/>
      <c r="V160" s="114"/>
      <c r="W160" s="114"/>
      <c r="X160" s="114"/>
      <c r="Y160" s="114"/>
      <c r="Z160" s="114"/>
      <c r="AA160" s="119"/>
      <c r="AT160" s="120" t="s">
        <v>114</v>
      </c>
      <c r="AU160" s="120" t="s">
        <v>85</v>
      </c>
      <c r="AV160" s="6" t="s">
        <v>85</v>
      </c>
      <c r="AW160" s="6" t="s">
        <v>17</v>
      </c>
      <c r="AX160" s="6" t="s">
        <v>39</v>
      </c>
      <c r="AY160" s="120" t="s">
        <v>106</v>
      </c>
    </row>
    <row r="161" spans="2:65" s="6" customFormat="1" ht="25.5" customHeight="1" x14ac:dyDescent="0.3">
      <c r="B161" s="113"/>
      <c r="C161" s="114"/>
      <c r="D161" s="114"/>
      <c r="E161" s="115" t="s">
        <v>1</v>
      </c>
      <c r="F161" s="175" t="s">
        <v>125</v>
      </c>
      <c r="G161" s="176"/>
      <c r="H161" s="176"/>
      <c r="I161" s="176"/>
      <c r="J161" s="114"/>
      <c r="K161" s="116">
        <v>93.676000000000002</v>
      </c>
      <c r="L161" s="114"/>
      <c r="M161" s="114"/>
      <c r="N161" s="114"/>
      <c r="O161" s="114"/>
      <c r="P161" s="114"/>
      <c r="Q161" s="114"/>
      <c r="R161" s="117"/>
      <c r="T161" s="118"/>
      <c r="U161" s="114"/>
      <c r="V161" s="114"/>
      <c r="W161" s="114"/>
      <c r="X161" s="114"/>
      <c r="Y161" s="114"/>
      <c r="Z161" s="114"/>
      <c r="AA161" s="119"/>
      <c r="AT161" s="120" t="s">
        <v>114</v>
      </c>
      <c r="AU161" s="120" t="s">
        <v>85</v>
      </c>
      <c r="AV161" s="6" t="s">
        <v>85</v>
      </c>
      <c r="AW161" s="6" t="s">
        <v>17</v>
      </c>
      <c r="AX161" s="6" t="s">
        <v>39</v>
      </c>
      <c r="AY161" s="120" t="s">
        <v>106</v>
      </c>
    </row>
    <row r="162" spans="2:65" s="7" customFormat="1" ht="16.5" customHeight="1" x14ac:dyDescent="0.3">
      <c r="B162" s="121"/>
      <c r="C162" s="122"/>
      <c r="D162" s="122"/>
      <c r="E162" s="123" t="s">
        <v>1</v>
      </c>
      <c r="F162" s="177" t="s">
        <v>115</v>
      </c>
      <c r="G162" s="178"/>
      <c r="H162" s="178"/>
      <c r="I162" s="178"/>
      <c r="J162" s="122"/>
      <c r="K162" s="124">
        <v>187.352</v>
      </c>
      <c r="L162" s="122"/>
      <c r="M162" s="122"/>
      <c r="N162" s="122"/>
      <c r="O162" s="122"/>
      <c r="P162" s="122"/>
      <c r="Q162" s="122"/>
      <c r="R162" s="125"/>
      <c r="T162" s="126"/>
      <c r="U162" s="122"/>
      <c r="V162" s="122"/>
      <c r="W162" s="122"/>
      <c r="X162" s="122"/>
      <c r="Y162" s="122"/>
      <c r="Z162" s="122"/>
      <c r="AA162" s="127"/>
      <c r="AT162" s="128" t="s">
        <v>114</v>
      </c>
      <c r="AU162" s="128" t="s">
        <v>85</v>
      </c>
      <c r="AV162" s="7" t="s">
        <v>111</v>
      </c>
      <c r="AW162" s="7" t="s">
        <v>17</v>
      </c>
      <c r="AX162" s="7" t="s">
        <v>40</v>
      </c>
      <c r="AY162" s="128" t="s">
        <v>106</v>
      </c>
    </row>
    <row r="163" spans="2:65" s="1" customFormat="1" ht="38.25" customHeight="1" x14ac:dyDescent="0.3">
      <c r="B163" s="75"/>
      <c r="C163" s="104" t="s">
        <v>162</v>
      </c>
      <c r="D163" s="104" t="s">
        <v>107</v>
      </c>
      <c r="E163" s="105" t="s">
        <v>163</v>
      </c>
      <c r="F163" s="165" t="s">
        <v>164</v>
      </c>
      <c r="G163" s="165"/>
      <c r="H163" s="165"/>
      <c r="I163" s="165"/>
      <c r="J163" s="106" t="s">
        <v>165</v>
      </c>
      <c r="K163" s="107">
        <v>16.786000000000001</v>
      </c>
      <c r="L163" s="167">
        <v>0</v>
      </c>
      <c r="M163" s="167"/>
      <c r="N163" s="162">
        <f t="shared" ref="N163:N169" si="5">ROUND(L163*K163,3)</f>
        <v>0</v>
      </c>
      <c r="O163" s="162"/>
      <c r="P163" s="162"/>
      <c r="Q163" s="162"/>
      <c r="R163" s="78"/>
      <c r="T163" s="109" t="s">
        <v>1</v>
      </c>
      <c r="U163" s="30" t="s">
        <v>24</v>
      </c>
      <c r="V163" s="26"/>
      <c r="W163" s="110">
        <f t="shared" ref="W163:W169" si="6">V163*K163</f>
        <v>0</v>
      </c>
      <c r="X163" s="110">
        <v>0</v>
      </c>
      <c r="Y163" s="110">
        <f t="shared" ref="Y163:Y169" si="7">X163*K163</f>
        <v>0</v>
      </c>
      <c r="Z163" s="110">
        <v>0</v>
      </c>
      <c r="AA163" s="111">
        <f t="shared" ref="AA163:AA169" si="8">Z163*K163</f>
        <v>0</v>
      </c>
      <c r="AR163" s="14" t="s">
        <v>111</v>
      </c>
      <c r="AT163" s="14" t="s">
        <v>107</v>
      </c>
      <c r="AU163" s="14" t="s">
        <v>85</v>
      </c>
      <c r="AY163" s="14" t="s">
        <v>106</v>
      </c>
      <c r="BE163" s="55">
        <f t="shared" ref="BE163:BE169" si="9">IF(U163="základná",N163,0)</f>
        <v>0</v>
      </c>
      <c r="BF163" s="55">
        <f t="shared" ref="BF163:BF169" si="10">IF(U163="znížená",N163,0)</f>
        <v>0</v>
      </c>
      <c r="BG163" s="55">
        <f t="shared" ref="BG163:BG169" si="11">IF(U163="zákl. prenesená",N163,0)</f>
        <v>0</v>
      </c>
      <c r="BH163" s="55">
        <f t="shared" ref="BH163:BH169" si="12">IF(U163="zníž. prenesená",N163,0)</f>
        <v>0</v>
      </c>
      <c r="BI163" s="55">
        <f t="shared" ref="BI163:BI169" si="13">IF(U163="nulová",N163,0)</f>
        <v>0</v>
      </c>
      <c r="BJ163" s="14" t="s">
        <v>85</v>
      </c>
      <c r="BK163" s="112">
        <f t="shared" ref="BK163:BK169" si="14">ROUND(L163*K163,3)</f>
        <v>0</v>
      </c>
      <c r="BL163" s="14" t="s">
        <v>111</v>
      </c>
      <c r="BM163" s="14" t="s">
        <v>166</v>
      </c>
    </row>
    <row r="164" spans="2:65" s="1" customFormat="1" ht="25.5" customHeight="1" x14ac:dyDescent="0.3">
      <c r="B164" s="75"/>
      <c r="C164" s="104" t="s">
        <v>167</v>
      </c>
      <c r="D164" s="104" t="s">
        <v>107</v>
      </c>
      <c r="E164" s="105" t="s">
        <v>168</v>
      </c>
      <c r="F164" s="165" t="s">
        <v>169</v>
      </c>
      <c r="G164" s="165"/>
      <c r="H164" s="165"/>
      <c r="I164" s="165"/>
      <c r="J164" s="106" t="s">
        <v>165</v>
      </c>
      <c r="K164" s="107">
        <v>16.786000000000001</v>
      </c>
      <c r="L164" s="167">
        <v>0</v>
      </c>
      <c r="M164" s="167"/>
      <c r="N164" s="162">
        <f t="shared" si="5"/>
        <v>0</v>
      </c>
      <c r="O164" s="162"/>
      <c r="P164" s="162"/>
      <c r="Q164" s="162"/>
      <c r="R164" s="78"/>
      <c r="T164" s="109" t="s">
        <v>1</v>
      </c>
      <c r="U164" s="30" t="s">
        <v>24</v>
      </c>
      <c r="V164" s="26"/>
      <c r="W164" s="110">
        <f t="shared" si="6"/>
        <v>0</v>
      </c>
      <c r="X164" s="110">
        <v>0</v>
      </c>
      <c r="Y164" s="110">
        <f t="shared" si="7"/>
        <v>0</v>
      </c>
      <c r="Z164" s="110">
        <v>0</v>
      </c>
      <c r="AA164" s="111">
        <f t="shared" si="8"/>
        <v>0</v>
      </c>
      <c r="AR164" s="14" t="s">
        <v>111</v>
      </c>
      <c r="AT164" s="14" t="s">
        <v>107</v>
      </c>
      <c r="AU164" s="14" t="s">
        <v>85</v>
      </c>
      <c r="AY164" s="14" t="s">
        <v>106</v>
      </c>
      <c r="BE164" s="55">
        <f t="shared" si="9"/>
        <v>0</v>
      </c>
      <c r="BF164" s="55">
        <f t="shared" si="10"/>
        <v>0</v>
      </c>
      <c r="BG164" s="55">
        <f t="shared" si="11"/>
        <v>0</v>
      </c>
      <c r="BH164" s="55">
        <f t="shared" si="12"/>
        <v>0</v>
      </c>
      <c r="BI164" s="55">
        <f t="shared" si="13"/>
        <v>0</v>
      </c>
      <c r="BJ164" s="14" t="s">
        <v>85</v>
      </c>
      <c r="BK164" s="112">
        <f t="shared" si="14"/>
        <v>0</v>
      </c>
      <c r="BL164" s="14" t="s">
        <v>111</v>
      </c>
      <c r="BM164" s="14" t="s">
        <v>170</v>
      </c>
    </row>
    <row r="165" spans="2:65" s="1" customFormat="1" ht="25.5" customHeight="1" x14ac:dyDescent="0.3">
      <c r="B165" s="75"/>
      <c r="C165" s="104" t="s">
        <v>171</v>
      </c>
      <c r="D165" s="104" t="s">
        <v>107</v>
      </c>
      <c r="E165" s="105" t="s">
        <v>172</v>
      </c>
      <c r="F165" s="165" t="s">
        <v>173</v>
      </c>
      <c r="G165" s="165"/>
      <c r="H165" s="165"/>
      <c r="I165" s="165"/>
      <c r="J165" s="106" t="s">
        <v>165</v>
      </c>
      <c r="K165" s="107">
        <v>335.72</v>
      </c>
      <c r="L165" s="167">
        <v>0</v>
      </c>
      <c r="M165" s="167"/>
      <c r="N165" s="162">
        <f t="shared" si="5"/>
        <v>0</v>
      </c>
      <c r="O165" s="162"/>
      <c r="P165" s="162"/>
      <c r="Q165" s="162"/>
      <c r="R165" s="78"/>
      <c r="T165" s="109" t="s">
        <v>1</v>
      </c>
      <c r="U165" s="30" t="s">
        <v>24</v>
      </c>
      <c r="V165" s="26"/>
      <c r="W165" s="110">
        <f t="shared" si="6"/>
        <v>0</v>
      </c>
      <c r="X165" s="110">
        <v>0</v>
      </c>
      <c r="Y165" s="110">
        <f t="shared" si="7"/>
        <v>0</v>
      </c>
      <c r="Z165" s="110">
        <v>0</v>
      </c>
      <c r="AA165" s="111">
        <f t="shared" si="8"/>
        <v>0</v>
      </c>
      <c r="AR165" s="14" t="s">
        <v>111</v>
      </c>
      <c r="AT165" s="14" t="s">
        <v>107</v>
      </c>
      <c r="AU165" s="14" t="s">
        <v>85</v>
      </c>
      <c r="AY165" s="14" t="s">
        <v>106</v>
      </c>
      <c r="BE165" s="55">
        <f t="shared" si="9"/>
        <v>0</v>
      </c>
      <c r="BF165" s="55">
        <f t="shared" si="10"/>
        <v>0</v>
      </c>
      <c r="BG165" s="55">
        <f t="shared" si="11"/>
        <v>0</v>
      </c>
      <c r="BH165" s="55">
        <f t="shared" si="12"/>
        <v>0</v>
      </c>
      <c r="BI165" s="55">
        <f t="shared" si="13"/>
        <v>0</v>
      </c>
      <c r="BJ165" s="14" t="s">
        <v>85</v>
      </c>
      <c r="BK165" s="112">
        <f t="shared" si="14"/>
        <v>0</v>
      </c>
      <c r="BL165" s="14" t="s">
        <v>111</v>
      </c>
      <c r="BM165" s="14" t="s">
        <v>174</v>
      </c>
    </row>
    <row r="166" spans="2:65" s="1" customFormat="1" ht="25.5" customHeight="1" x14ac:dyDescent="0.3">
      <c r="B166" s="75"/>
      <c r="C166" s="104" t="s">
        <v>175</v>
      </c>
      <c r="D166" s="104" t="s">
        <v>107</v>
      </c>
      <c r="E166" s="105" t="s">
        <v>176</v>
      </c>
      <c r="F166" s="165" t="s">
        <v>177</v>
      </c>
      <c r="G166" s="165"/>
      <c r="H166" s="165"/>
      <c r="I166" s="165"/>
      <c r="J166" s="106" t="s">
        <v>165</v>
      </c>
      <c r="K166" s="107">
        <v>16.786000000000001</v>
      </c>
      <c r="L166" s="167">
        <v>0</v>
      </c>
      <c r="M166" s="167"/>
      <c r="N166" s="162">
        <f t="shared" si="5"/>
        <v>0</v>
      </c>
      <c r="O166" s="162"/>
      <c r="P166" s="162"/>
      <c r="Q166" s="162"/>
      <c r="R166" s="78"/>
      <c r="T166" s="109" t="s">
        <v>1</v>
      </c>
      <c r="U166" s="30" t="s">
        <v>24</v>
      </c>
      <c r="V166" s="26"/>
      <c r="W166" s="110">
        <f t="shared" si="6"/>
        <v>0</v>
      </c>
      <c r="X166" s="110">
        <v>0</v>
      </c>
      <c r="Y166" s="110">
        <f t="shared" si="7"/>
        <v>0</v>
      </c>
      <c r="Z166" s="110">
        <v>0</v>
      </c>
      <c r="AA166" s="111">
        <f t="shared" si="8"/>
        <v>0</v>
      </c>
      <c r="AR166" s="14" t="s">
        <v>111</v>
      </c>
      <c r="AT166" s="14" t="s">
        <v>107</v>
      </c>
      <c r="AU166" s="14" t="s">
        <v>85</v>
      </c>
      <c r="AY166" s="14" t="s">
        <v>106</v>
      </c>
      <c r="BE166" s="55">
        <f t="shared" si="9"/>
        <v>0</v>
      </c>
      <c r="BF166" s="55">
        <f t="shared" si="10"/>
        <v>0</v>
      </c>
      <c r="BG166" s="55">
        <f t="shared" si="11"/>
        <v>0</v>
      </c>
      <c r="BH166" s="55">
        <f t="shared" si="12"/>
        <v>0</v>
      </c>
      <c r="BI166" s="55">
        <f t="shared" si="13"/>
        <v>0</v>
      </c>
      <c r="BJ166" s="14" t="s">
        <v>85</v>
      </c>
      <c r="BK166" s="112">
        <f t="shared" si="14"/>
        <v>0</v>
      </c>
      <c r="BL166" s="14" t="s">
        <v>111</v>
      </c>
      <c r="BM166" s="14" t="s">
        <v>178</v>
      </c>
    </row>
    <row r="167" spans="2:65" s="1" customFormat="1" ht="25.5" customHeight="1" x14ac:dyDescent="0.3">
      <c r="B167" s="75"/>
      <c r="C167" s="104" t="s">
        <v>141</v>
      </c>
      <c r="D167" s="104" t="s">
        <v>107</v>
      </c>
      <c r="E167" s="105" t="s">
        <v>179</v>
      </c>
      <c r="F167" s="165" t="s">
        <v>180</v>
      </c>
      <c r="G167" s="165"/>
      <c r="H167" s="165"/>
      <c r="I167" s="165"/>
      <c r="J167" s="106" t="s">
        <v>165</v>
      </c>
      <c r="K167" s="107">
        <v>167.86</v>
      </c>
      <c r="L167" s="167">
        <v>0</v>
      </c>
      <c r="M167" s="167"/>
      <c r="N167" s="162">
        <f t="shared" si="5"/>
        <v>0</v>
      </c>
      <c r="O167" s="162"/>
      <c r="P167" s="162"/>
      <c r="Q167" s="162"/>
      <c r="R167" s="78"/>
      <c r="T167" s="109" t="s">
        <v>1</v>
      </c>
      <c r="U167" s="30" t="s">
        <v>24</v>
      </c>
      <c r="V167" s="26"/>
      <c r="W167" s="110">
        <f t="shared" si="6"/>
        <v>0</v>
      </c>
      <c r="X167" s="110">
        <v>0</v>
      </c>
      <c r="Y167" s="110">
        <f t="shared" si="7"/>
        <v>0</v>
      </c>
      <c r="Z167" s="110">
        <v>0</v>
      </c>
      <c r="AA167" s="111">
        <f t="shared" si="8"/>
        <v>0</v>
      </c>
      <c r="AR167" s="14" t="s">
        <v>111</v>
      </c>
      <c r="AT167" s="14" t="s">
        <v>107</v>
      </c>
      <c r="AU167" s="14" t="s">
        <v>85</v>
      </c>
      <c r="AY167" s="14" t="s">
        <v>106</v>
      </c>
      <c r="BE167" s="55">
        <f t="shared" si="9"/>
        <v>0</v>
      </c>
      <c r="BF167" s="55">
        <f t="shared" si="10"/>
        <v>0</v>
      </c>
      <c r="BG167" s="55">
        <f t="shared" si="11"/>
        <v>0</v>
      </c>
      <c r="BH167" s="55">
        <f t="shared" si="12"/>
        <v>0</v>
      </c>
      <c r="BI167" s="55">
        <f t="shared" si="13"/>
        <v>0</v>
      </c>
      <c r="BJ167" s="14" t="s">
        <v>85</v>
      </c>
      <c r="BK167" s="112">
        <f t="shared" si="14"/>
        <v>0</v>
      </c>
      <c r="BL167" s="14" t="s">
        <v>111</v>
      </c>
      <c r="BM167" s="14" t="s">
        <v>181</v>
      </c>
    </row>
    <row r="168" spans="2:65" s="1" customFormat="1" ht="25.5" customHeight="1" x14ac:dyDescent="0.3">
      <c r="B168" s="75"/>
      <c r="C168" s="104" t="s">
        <v>182</v>
      </c>
      <c r="D168" s="104" t="s">
        <v>107</v>
      </c>
      <c r="E168" s="105" t="s">
        <v>183</v>
      </c>
      <c r="F168" s="165" t="s">
        <v>184</v>
      </c>
      <c r="G168" s="165"/>
      <c r="H168" s="165"/>
      <c r="I168" s="165"/>
      <c r="J168" s="106" t="s">
        <v>165</v>
      </c>
      <c r="K168" s="107">
        <v>16.786000000000001</v>
      </c>
      <c r="L168" s="167">
        <v>0</v>
      </c>
      <c r="M168" s="167"/>
      <c r="N168" s="162">
        <f t="shared" si="5"/>
        <v>0</v>
      </c>
      <c r="O168" s="162"/>
      <c r="P168" s="162"/>
      <c r="Q168" s="162"/>
      <c r="R168" s="78"/>
      <c r="T168" s="109" t="s">
        <v>1</v>
      </c>
      <c r="U168" s="30" t="s">
        <v>24</v>
      </c>
      <c r="V168" s="26"/>
      <c r="W168" s="110">
        <f t="shared" si="6"/>
        <v>0</v>
      </c>
      <c r="X168" s="110">
        <v>0</v>
      </c>
      <c r="Y168" s="110">
        <f t="shared" si="7"/>
        <v>0</v>
      </c>
      <c r="Z168" s="110">
        <v>0</v>
      </c>
      <c r="AA168" s="111">
        <f t="shared" si="8"/>
        <v>0</v>
      </c>
      <c r="AR168" s="14" t="s">
        <v>111</v>
      </c>
      <c r="AT168" s="14" t="s">
        <v>107</v>
      </c>
      <c r="AU168" s="14" t="s">
        <v>85</v>
      </c>
      <c r="AY168" s="14" t="s">
        <v>106</v>
      </c>
      <c r="BE168" s="55">
        <f t="shared" si="9"/>
        <v>0</v>
      </c>
      <c r="BF168" s="55">
        <f t="shared" si="10"/>
        <v>0</v>
      </c>
      <c r="BG168" s="55">
        <f t="shared" si="11"/>
        <v>0</v>
      </c>
      <c r="BH168" s="55">
        <f t="shared" si="12"/>
        <v>0</v>
      </c>
      <c r="BI168" s="55">
        <f t="shared" si="13"/>
        <v>0</v>
      </c>
      <c r="BJ168" s="14" t="s">
        <v>85</v>
      </c>
      <c r="BK168" s="112">
        <f t="shared" si="14"/>
        <v>0</v>
      </c>
      <c r="BL168" s="14" t="s">
        <v>111</v>
      </c>
      <c r="BM168" s="14" t="s">
        <v>185</v>
      </c>
    </row>
    <row r="169" spans="2:65" s="1" customFormat="1" ht="16.5" customHeight="1" x14ac:dyDescent="0.3">
      <c r="B169" s="75"/>
      <c r="C169" s="104" t="s">
        <v>186</v>
      </c>
      <c r="D169" s="104" t="s">
        <v>107</v>
      </c>
      <c r="E169" s="105" t="s">
        <v>187</v>
      </c>
      <c r="F169" s="165" t="s">
        <v>188</v>
      </c>
      <c r="G169" s="165"/>
      <c r="H169" s="165"/>
      <c r="I169" s="165"/>
      <c r="J169" s="106" t="s">
        <v>150</v>
      </c>
      <c r="K169" s="107">
        <v>3</v>
      </c>
      <c r="L169" s="167">
        <v>0</v>
      </c>
      <c r="M169" s="167"/>
      <c r="N169" s="162">
        <f t="shared" si="5"/>
        <v>0</v>
      </c>
      <c r="O169" s="162"/>
      <c r="P169" s="162"/>
      <c r="Q169" s="162"/>
      <c r="R169" s="78"/>
      <c r="T169" s="109" t="s">
        <v>1</v>
      </c>
      <c r="U169" s="30" t="s">
        <v>24</v>
      </c>
      <c r="V169" s="26"/>
      <c r="W169" s="110">
        <f t="shared" si="6"/>
        <v>0</v>
      </c>
      <c r="X169" s="110">
        <v>0</v>
      </c>
      <c r="Y169" s="110">
        <f t="shared" si="7"/>
        <v>0</v>
      </c>
      <c r="Z169" s="110">
        <v>0</v>
      </c>
      <c r="AA169" s="111">
        <f t="shared" si="8"/>
        <v>0</v>
      </c>
      <c r="AR169" s="14" t="s">
        <v>111</v>
      </c>
      <c r="AT169" s="14" t="s">
        <v>107</v>
      </c>
      <c r="AU169" s="14" t="s">
        <v>85</v>
      </c>
      <c r="AY169" s="14" t="s">
        <v>106</v>
      </c>
      <c r="BE169" s="55">
        <f t="shared" si="9"/>
        <v>0</v>
      </c>
      <c r="BF169" s="55">
        <f t="shared" si="10"/>
        <v>0</v>
      </c>
      <c r="BG169" s="55">
        <f t="shared" si="11"/>
        <v>0</v>
      </c>
      <c r="BH169" s="55">
        <f t="shared" si="12"/>
        <v>0</v>
      </c>
      <c r="BI169" s="55">
        <f t="shared" si="13"/>
        <v>0</v>
      </c>
      <c r="BJ169" s="14" t="s">
        <v>85</v>
      </c>
      <c r="BK169" s="112">
        <f t="shared" si="14"/>
        <v>0</v>
      </c>
      <c r="BL169" s="14" t="s">
        <v>111</v>
      </c>
      <c r="BM169" s="14" t="s">
        <v>189</v>
      </c>
    </row>
    <row r="170" spans="2:65" s="5" customFormat="1" ht="29.85" customHeight="1" x14ac:dyDescent="0.3">
      <c r="B170" s="93"/>
      <c r="C170" s="94"/>
      <c r="D170" s="103" t="s">
        <v>69</v>
      </c>
      <c r="E170" s="103"/>
      <c r="F170" s="103"/>
      <c r="G170" s="103"/>
      <c r="H170" s="103"/>
      <c r="I170" s="103"/>
      <c r="J170" s="103"/>
      <c r="K170" s="103"/>
      <c r="L170" s="103"/>
      <c r="M170" s="103"/>
      <c r="N170" s="169">
        <f>BK170</f>
        <v>0</v>
      </c>
      <c r="O170" s="170"/>
      <c r="P170" s="170"/>
      <c r="Q170" s="170"/>
      <c r="R170" s="96"/>
      <c r="T170" s="97"/>
      <c r="U170" s="94"/>
      <c r="V170" s="94"/>
      <c r="W170" s="98">
        <f>W171</f>
        <v>0</v>
      </c>
      <c r="X170" s="94"/>
      <c r="Y170" s="98">
        <f>Y171</f>
        <v>0</v>
      </c>
      <c r="Z170" s="94"/>
      <c r="AA170" s="99">
        <f>AA171</f>
        <v>0</v>
      </c>
      <c r="AR170" s="100" t="s">
        <v>40</v>
      </c>
      <c r="AT170" s="101" t="s">
        <v>38</v>
      </c>
      <c r="AU170" s="101" t="s">
        <v>40</v>
      </c>
      <c r="AY170" s="100" t="s">
        <v>106</v>
      </c>
      <c r="BK170" s="102">
        <f>BK171</f>
        <v>0</v>
      </c>
    </row>
    <row r="171" spans="2:65" s="1" customFormat="1" ht="38.25" customHeight="1" x14ac:dyDescent="0.3">
      <c r="B171" s="75"/>
      <c r="C171" s="104" t="s">
        <v>190</v>
      </c>
      <c r="D171" s="104" t="s">
        <v>107</v>
      </c>
      <c r="E171" s="105" t="s">
        <v>191</v>
      </c>
      <c r="F171" s="165" t="s">
        <v>192</v>
      </c>
      <c r="G171" s="165"/>
      <c r="H171" s="165"/>
      <c r="I171" s="165"/>
      <c r="J171" s="106" t="s">
        <v>165</v>
      </c>
      <c r="K171" s="107">
        <v>12.895</v>
      </c>
      <c r="L171" s="167">
        <v>0</v>
      </c>
      <c r="M171" s="167"/>
      <c r="N171" s="162">
        <f>ROUND(L171*K171,3)</f>
        <v>0</v>
      </c>
      <c r="O171" s="162"/>
      <c r="P171" s="162"/>
      <c r="Q171" s="162"/>
      <c r="R171" s="78"/>
      <c r="T171" s="109" t="s">
        <v>1</v>
      </c>
      <c r="U171" s="30" t="s">
        <v>24</v>
      </c>
      <c r="V171" s="26"/>
      <c r="W171" s="110">
        <f>V171*K171</f>
        <v>0</v>
      </c>
      <c r="X171" s="110">
        <v>0</v>
      </c>
      <c r="Y171" s="110">
        <f>X171*K171</f>
        <v>0</v>
      </c>
      <c r="Z171" s="110">
        <v>0</v>
      </c>
      <c r="AA171" s="111">
        <f>Z171*K171</f>
        <v>0</v>
      </c>
      <c r="AR171" s="14" t="s">
        <v>111</v>
      </c>
      <c r="AT171" s="14" t="s">
        <v>107</v>
      </c>
      <c r="AU171" s="14" t="s">
        <v>85</v>
      </c>
      <c r="AY171" s="14" t="s">
        <v>106</v>
      </c>
      <c r="BE171" s="55">
        <f>IF(U171="základná",N171,0)</f>
        <v>0</v>
      </c>
      <c r="BF171" s="55">
        <f>IF(U171="znížená",N171,0)</f>
        <v>0</v>
      </c>
      <c r="BG171" s="55">
        <f>IF(U171="zákl. prenesená",N171,0)</f>
        <v>0</v>
      </c>
      <c r="BH171" s="55">
        <f>IF(U171="zníž. prenesená",N171,0)</f>
        <v>0</v>
      </c>
      <c r="BI171" s="55">
        <f>IF(U171="nulová",N171,0)</f>
        <v>0</v>
      </c>
      <c r="BJ171" s="14" t="s">
        <v>85</v>
      </c>
      <c r="BK171" s="112">
        <f>ROUND(L171*K171,3)</f>
        <v>0</v>
      </c>
      <c r="BL171" s="14" t="s">
        <v>111</v>
      </c>
      <c r="BM171" s="14" t="s">
        <v>193</v>
      </c>
    </row>
    <row r="172" spans="2:65" s="5" customFormat="1" ht="37.35" customHeight="1" x14ac:dyDescent="0.35">
      <c r="B172" s="93"/>
      <c r="C172" s="94"/>
      <c r="D172" s="95" t="s">
        <v>70</v>
      </c>
      <c r="E172" s="95"/>
      <c r="F172" s="95"/>
      <c r="G172" s="95"/>
      <c r="H172" s="95"/>
      <c r="I172" s="95"/>
      <c r="J172" s="95"/>
      <c r="K172" s="95"/>
      <c r="L172" s="95"/>
      <c r="M172" s="95"/>
      <c r="N172" s="183">
        <f>BK172</f>
        <v>0</v>
      </c>
      <c r="O172" s="184"/>
      <c r="P172" s="184"/>
      <c r="Q172" s="184"/>
      <c r="R172" s="96"/>
      <c r="T172" s="97"/>
      <c r="U172" s="94"/>
      <c r="V172" s="94"/>
      <c r="W172" s="98">
        <f>W173+W181+W202+W207+W256+W266+W273+W278</f>
        <v>0</v>
      </c>
      <c r="X172" s="94"/>
      <c r="Y172" s="98">
        <f>Y173+Y181+Y202+Y207+Y256+Y266+Y273+Y278</f>
        <v>11.341536</v>
      </c>
      <c r="Z172" s="94"/>
      <c r="AA172" s="99">
        <f>AA173+AA181+AA202+AA207+AA256+AA266+AA273+AA278</f>
        <v>1.9739800000000001</v>
      </c>
      <c r="AR172" s="100" t="s">
        <v>85</v>
      </c>
      <c r="AT172" s="101" t="s">
        <v>38</v>
      </c>
      <c r="AU172" s="101" t="s">
        <v>39</v>
      </c>
      <c r="AY172" s="100" t="s">
        <v>106</v>
      </c>
      <c r="BK172" s="102">
        <f>BK173+BK181+BK202+BK207+BK256+BK266+BK273+BK278</f>
        <v>0</v>
      </c>
    </row>
    <row r="173" spans="2:65" s="5" customFormat="1" ht="19.899999999999999" customHeight="1" x14ac:dyDescent="0.3">
      <c r="B173" s="93"/>
      <c r="C173" s="94"/>
      <c r="D173" s="103" t="s">
        <v>71</v>
      </c>
      <c r="E173" s="103"/>
      <c r="F173" s="103"/>
      <c r="G173" s="103"/>
      <c r="H173" s="103"/>
      <c r="I173" s="103"/>
      <c r="J173" s="103"/>
      <c r="K173" s="103"/>
      <c r="L173" s="103"/>
      <c r="M173" s="103"/>
      <c r="N173" s="185">
        <f>BK173</f>
        <v>0</v>
      </c>
      <c r="O173" s="186"/>
      <c r="P173" s="186"/>
      <c r="Q173" s="186"/>
      <c r="R173" s="96"/>
      <c r="T173" s="97"/>
      <c r="U173" s="94"/>
      <c r="V173" s="94"/>
      <c r="W173" s="98">
        <f>SUM(W174:W180)</f>
        <v>0</v>
      </c>
      <c r="X173" s="94"/>
      <c r="Y173" s="98">
        <f>SUM(Y174:Y180)</f>
        <v>0.39269287999999997</v>
      </c>
      <c r="Z173" s="94"/>
      <c r="AA173" s="99">
        <f>SUM(AA174:AA180)</f>
        <v>0</v>
      </c>
      <c r="AR173" s="100" t="s">
        <v>85</v>
      </c>
      <c r="AT173" s="101" t="s">
        <v>38</v>
      </c>
      <c r="AU173" s="101" t="s">
        <v>40</v>
      </c>
      <c r="AY173" s="100" t="s">
        <v>106</v>
      </c>
      <c r="BK173" s="102">
        <f>SUM(BK174:BK180)</f>
        <v>0</v>
      </c>
    </row>
    <row r="174" spans="2:65" s="1" customFormat="1" ht="38.25" customHeight="1" x14ac:dyDescent="0.3">
      <c r="B174" s="75"/>
      <c r="C174" s="104" t="s">
        <v>5</v>
      </c>
      <c r="D174" s="104" t="s">
        <v>107</v>
      </c>
      <c r="E174" s="105" t="s">
        <v>194</v>
      </c>
      <c r="F174" s="165" t="s">
        <v>195</v>
      </c>
      <c r="G174" s="165"/>
      <c r="H174" s="165"/>
      <c r="I174" s="165"/>
      <c r="J174" s="106" t="s">
        <v>110</v>
      </c>
      <c r="K174" s="107">
        <v>23.04</v>
      </c>
      <c r="L174" s="167">
        <v>0</v>
      </c>
      <c r="M174" s="167"/>
      <c r="N174" s="162">
        <f>ROUND(L174*K174,3)</f>
        <v>0</v>
      </c>
      <c r="O174" s="162"/>
      <c r="P174" s="162"/>
      <c r="Q174" s="162"/>
      <c r="R174" s="78"/>
      <c r="T174" s="109" t="s">
        <v>1</v>
      </c>
      <c r="U174" s="30" t="s">
        <v>24</v>
      </c>
      <c r="V174" s="26"/>
      <c r="W174" s="110">
        <f>V174*K174</f>
        <v>0</v>
      </c>
      <c r="X174" s="110">
        <v>4.5199999999999997E-3</v>
      </c>
      <c r="Y174" s="110">
        <f>X174*K174</f>
        <v>0.10414079999999999</v>
      </c>
      <c r="Z174" s="110">
        <v>0</v>
      </c>
      <c r="AA174" s="111">
        <f>Z174*K174</f>
        <v>0</v>
      </c>
      <c r="AR174" s="14" t="s">
        <v>141</v>
      </c>
      <c r="AT174" s="14" t="s">
        <v>107</v>
      </c>
      <c r="AU174" s="14" t="s">
        <v>85</v>
      </c>
      <c r="AY174" s="14" t="s">
        <v>106</v>
      </c>
      <c r="BE174" s="55">
        <f>IF(U174="základná",N174,0)</f>
        <v>0</v>
      </c>
      <c r="BF174" s="55">
        <f>IF(U174="znížená",N174,0)</f>
        <v>0</v>
      </c>
      <c r="BG174" s="55">
        <f>IF(U174="zákl. prenesená",N174,0)</f>
        <v>0</v>
      </c>
      <c r="BH174" s="55">
        <f>IF(U174="zníž. prenesená",N174,0)</f>
        <v>0</v>
      </c>
      <c r="BI174" s="55">
        <f>IF(U174="nulová",N174,0)</f>
        <v>0</v>
      </c>
      <c r="BJ174" s="14" t="s">
        <v>85</v>
      </c>
      <c r="BK174" s="112">
        <f>ROUND(L174*K174,3)</f>
        <v>0</v>
      </c>
      <c r="BL174" s="14" t="s">
        <v>141</v>
      </c>
      <c r="BM174" s="14" t="s">
        <v>196</v>
      </c>
    </row>
    <row r="175" spans="2:65" s="6" customFormat="1" ht="16.5" customHeight="1" x14ac:dyDescent="0.3">
      <c r="B175" s="113"/>
      <c r="C175" s="114"/>
      <c r="D175" s="114"/>
      <c r="E175" s="115" t="s">
        <v>1</v>
      </c>
      <c r="F175" s="171" t="s">
        <v>197</v>
      </c>
      <c r="G175" s="172"/>
      <c r="H175" s="172"/>
      <c r="I175" s="172"/>
      <c r="J175" s="114"/>
      <c r="K175" s="116">
        <v>23.04</v>
      </c>
      <c r="L175" s="114"/>
      <c r="M175" s="114"/>
      <c r="N175" s="114"/>
      <c r="O175" s="114"/>
      <c r="P175" s="114"/>
      <c r="Q175" s="114"/>
      <c r="R175" s="117"/>
      <c r="T175" s="118"/>
      <c r="U175" s="114"/>
      <c r="V175" s="114"/>
      <c r="W175" s="114"/>
      <c r="X175" s="114"/>
      <c r="Y175" s="114"/>
      <c r="Z175" s="114"/>
      <c r="AA175" s="119"/>
      <c r="AT175" s="120" t="s">
        <v>114</v>
      </c>
      <c r="AU175" s="120" t="s">
        <v>85</v>
      </c>
      <c r="AV175" s="6" t="s">
        <v>85</v>
      </c>
      <c r="AW175" s="6" t="s">
        <v>17</v>
      </c>
      <c r="AX175" s="6" t="s">
        <v>40</v>
      </c>
      <c r="AY175" s="120" t="s">
        <v>106</v>
      </c>
    </row>
    <row r="176" spans="2:65" s="1" customFormat="1" ht="38.25" customHeight="1" x14ac:dyDescent="0.3">
      <c r="B176" s="75"/>
      <c r="C176" s="104" t="s">
        <v>198</v>
      </c>
      <c r="D176" s="104" t="s">
        <v>107</v>
      </c>
      <c r="E176" s="105" t="s">
        <v>199</v>
      </c>
      <c r="F176" s="165" t="s">
        <v>200</v>
      </c>
      <c r="G176" s="165"/>
      <c r="H176" s="165"/>
      <c r="I176" s="165"/>
      <c r="J176" s="106" t="s">
        <v>110</v>
      </c>
      <c r="K176" s="107">
        <v>46.014000000000003</v>
      </c>
      <c r="L176" s="167">
        <v>0</v>
      </c>
      <c r="M176" s="167"/>
      <c r="N176" s="162">
        <f>ROUND(L176*K176,3)</f>
        <v>0</v>
      </c>
      <c r="O176" s="162"/>
      <c r="P176" s="162"/>
      <c r="Q176" s="162"/>
      <c r="R176" s="78"/>
      <c r="T176" s="109" t="s">
        <v>1</v>
      </c>
      <c r="U176" s="30" t="s">
        <v>24</v>
      </c>
      <c r="V176" s="26"/>
      <c r="W176" s="110">
        <f>V176*K176</f>
        <v>0</v>
      </c>
      <c r="X176" s="110">
        <v>4.5199999999999997E-3</v>
      </c>
      <c r="Y176" s="110">
        <f>X176*K176</f>
        <v>0.20798327999999999</v>
      </c>
      <c r="Z176" s="110">
        <v>0</v>
      </c>
      <c r="AA176" s="111">
        <f>Z176*K176</f>
        <v>0</v>
      </c>
      <c r="AR176" s="14" t="s">
        <v>141</v>
      </c>
      <c r="AT176" s="14" t="s">
        <v>107</v>
      </c>
      <c r="AU176" s="14" t="s">
        <v>85</v>
      </c>
      <c r="AY176" s="14" t="s">
        <v>106</v>
      </c>
      <c r="BE176" s="55">
        <f>IF(U176="základná",N176,0)</f>
        <v>0</v>
      </c>
      <c r="BF176" s="55">
        <f>IF(U176="znížená",N176,0)</f>
        <v>0</v>
      </c>
      <c r="BG176" s="55">
        <f>IF(U176="zákl. prenesená",N176,0)</f>
        <v>0</v>
      </c>
      <c r="BH176" s="55">
        <f>IF(U176="zníž. prenesená",N176,0)</f>
        <v>0</v>
      </c>
      <c r="BI176" s="55">
        <f>IF(U176="nulová",N176,0)</f>
        <v>0</v>
      </c>
      <c r="BJ176" s="14" t="s">
        <v>85</v>
      </c>
      <c r="BK176" s="112">
        <f>ROUND(L176*K176,3)</f>
        <v>0</v>
      </c>
      <c r="BL176" s="14" t="s">
        <v>141</v>
      </c>
      <c r="BM176" s="14" t="s">
        <v>201</v>
      </c>
    </row>
    <row r="177" spans="2:65" s="6" customFormat="1" ht="16.5" customHeight="1" x14ac:dyDescent="0.3">
      <c r="B177" s="113"/>
      <c r="C177" s="114"/>
      <c r="D177" s="114"/>
      <c r="E177" s="115" t="s">
        <v>1</v>
      </c>
      <c r="F177" s="171" t="s">
        <v>202</v>
      </c>
      <c r="G177" s="172"/>
      <c r="H177" s="172"/>
      <c r="I177" s="172"/>
      <c r="J177" s="114"/>
      <c r="K177" s="116">
        <v>46.014000000000003</v>
      </c>
      <c r="L177" s="114"/>
      <c r="M177" s="114"/>
      <c r="N177" s="114"/>
      <c r="O177" s="114"/>
      <c r="P177" s="114"/>
      <c r="Q177" s="114"/>
      <c r="R177" s="117"/>
      <c r="T177" s="118"/>
      <c r="U177" s="114"/>
      <c r="V177" s="114"/>
      <c r="W177" s="114"/>
      <c r="X177" s="114"/>
      <c r="Y177" s="114"/>
      <c r="Z177" s="114"/>
      <c r="AA177" s="119"/>
      <c r="AT177" s="120" t="s">
        <v>114</v>
      </c>
      <c r="AU177" s="120" t="s">
        <v>85</v>
      </c>
      <c r="AV177" s="6" t="s">
        <v>85</v>
      </c>
      <c r="AW177" s="6" t="s">
        <v>17</v>
      </c>
      <c r="AX177" s="6" t="s">
        <v>40</v>
      </c>
      <c r="AY177" s="120" t="s">
        <v>106</v>
      </c>
    </row>
    <row r="178" spans="2:65" s="1" customFormat="1" ht="25.5" customHeight="1" x14ac:dyDescent="0.3">
      <c r="B178" s="75"/>
      <c r="C178" s="104" t="s">
        <v>203</v>
      </c>
      <c r="D178" s="104" t="s">
        <v>107</v>
      </c>
      <c r="E178" s="105" t="s">
        <v>204</v>
      </c>
      <c r="F178" s="165" t="s">
        <v>205</v>
      </c>
      <c r="G178" s="165"/>
      <c r="H178" s="165"/>
      <c r="I178" s="165"/>
      <c r="J178" s="106" t="s">
        <v>155</v>
      </c>
      <c r="K178" s="107">
        <v>10.16</v>
      </c>
      <c r="L178" s="167">
        <v>0</v>
      </c>
      <c r="M178" s="167"/>
      <c r="N178" s="162">
        <f>ROUND(L178*K178,3)</f>
        <v>0</v>
      </c>
      <c r="O178" s="162"/>
      <c r="P178" s="162"/>
      <c r="Q178" s="162"/>
      <c r="R178" s="78"/>
      <c r="T178" s="109" t="s">
        <v>1</v>
      </c>
      <c r="U178" s="30" t="s">
        <v>24</v>
      </c>
      <c r="V178" s="26"/>
      <c r="W178" s="110">
        <f>V178*K178</f>
        <v>0</v>
      </c>
      <c r="X178" s="110">
        <v>7.9299999999999995E-3</v>
      </c>
      <c r="Y178" s="110">
        <f>X178*K178</f>
        <v>8.0568799999999996E-2</v>
      </c>
      <c r="Z178" s="110">
        <v>0</v>
      </c>
      <c r="AA178" s="111">
        <f>Z178*K178</f>
        <v>0</v>
      </c>
      <c r="AR178" s="14" t="s">
        <v>141</v>
      </c>
      <c r="AT178" s="14" t="s">
        <v>107</v>
      </c>
      <c r="AU178" s="14" t="s">
        <v>85</v>
      </c>
      <c r="AY178" s="14" t="s">
        <v>106</v>
      </c>
      <c r="BE178" s="55">
        <f>IF(U178="základná",N178,0)</f>
        <v>0</v>
      </c>
      <c r="BF178" s="55">
        <f>IF(U178="znížená",N178,0)</f>
        <v>0</v>
      </c>
      <c r="BG178" s="55">
        <f>IF(U178="zákl. prenesená",N178,0)</f>
        <v>0</v>
      </c>
      <c r="BH178" s="55">
        <f>IF(U178="zníž. prenesená",N178,0)</f>
        <v>0</v>
      </c>
      <c r="BI178" s="55">
        <f>IF(U178="nulová",N178,0)</f>
        <v>0</v>
      </c>
      <c r="BJ178" s="14" t="s">
        <v>85</v>
      </c>
      <c r="BK178" s="112">
        <f>ROUND(L178*K178,3)</f>
        <v>0</v>
      </c>
      <c r="BL178" s="14" t="s">
        <v>141</v>
      </c>
      <c r="BM178" s="14" t="s">
        <v>206</v>
      </c>
    </row>
    <row r="179" spans="2:65" s="6" customFormat="1" ht="16.5" customHeight="1" x14ac:dyDescent="0.3">
      <c r="B179" s="113"/>
      <c r="C179" s="114"/>
      <c r="D179" s="114"/>
      <c r="E179" s="115" t="s">
        <v>1</v>
      </c>
      <c r="F179" s="171" t="s">
        <v>207</v>
      </c>
      <c r="G179" s="172"/>
      <c r="H179" s="172"/>
      <c r="I179" s="172"/>
      <c r="J179" s="114"/>
      <c r="K179" s="116">
        <v>10.16</v>
      </c>
      <c r="L179" s="114"/>
      <c r="M179" s="114"/>
      <c r="N179" s="114"/>
      <c r="O179" s="114"/>
      <c r="P179" s="114"/>
      <c r="Q179" s="114"/>
      <c r="R179" s="117"/>
      <c r="T179" s="118"/>
      <c r="U179" s="114"/>
      <c r="V179" s="114"/>
      <c r="W179" s="114"/>
      <c r="X179" s="114"/>
      <c r="Y179" s="114"/>
      <c r="Z179" s="114"/>
      <c r="AA179" s="119"/>
      <c r="AT179" s="120" t="s">
        <v>114</v>
      </c>
      <c r="AU179" s="120" t="s">
        <v>85</v>
      </c>
      <c r="AV179" s="6" t="s">
        <v>85</v>
      </c>
      <c r="AW179" s="6" t="s">
        <v>17</v>
      </c>
      <c r="AX179" s="6" t="s">
        <v>40</v>
      </c>
      <c r="AY179" s="120" t="s">
        <v>106</v>
      </c>
    </row>
    <row r="180" spans="2:65" s="1" customFormat="1" ht="25.5" customHeight="1" x14ac:dyDescent="0.3">
      <c r="B180" s="75"/>
      <c r="C180" s="104" t="s">
        <v>208</v>
      </c>
      <c r="D180" s="104" t="s">
        <v>107</v>
      </c>
      <c r="E180" s="105" t="s">
        <v>209</v>
      </c>
      <c r="F180" s="165" t="s">
        <v>210</v>
      </c>
      <c r="G180" s="165"/>
      <c r="H180" s="165"/>
      <c r="I180" s="165"/>
      <c r="J180" s="106" t="s">
        <v>165</v>
      </c>
      <c r="K180" s="107">
        <v>0.39300000000000002</v>
      </c>
      <c r="L180" s="167">
        <v>0</v>
      </c>
      <c r="M180" s="167"/>
      <c r="N180" s="162">
        <f>ROUND(L180*K180,3)</f>
        <v>0</v>
      </c>
      <c r="O180" s="162"/>
      <c r="P180" s="162"/>
      <c r="Q180" s="162"/>
      <c r="R180" s="78"/>
      <c r="T180" s="109" t="s">
        <v>1</v>
      </c>
      <c r="U180" s="30" t="s">
        <v>24</v>
      </c>
      <c r="V180" s="26"/>
      <c r="W180" s="110">
        <f>V180*K180</f>
        <v>0</v>
      </c>
      <c r="X180" s="110">
        <v>0</v>
      </c>
      <c r="Y180" s="110">
        <f>X180*K180</f>
        <v>0</v>
      </c>
      <c r="Z180" s="110">
        <v>0</v>
      </c>
      <c r="AA180" s="111">
        <f>Z180*K180</f>
        <v>0</v>
      </c>
      <c r="AR180" s="14" t="s">
        <v>141</v>
      </c>
      <c r="AT180" s="14" t="s">
        <v>107</v>
      </c>
      <c r="AU180" s="14" t="s">
        <v>85</v>
      </c>
      <c r="AY180" s="14" t="s">
        <v>106</v>
      </c>
      <c r="BE180" s="55">
        <f>IF(U180="základná",N180,0)</f>
        <v>0</v>
      </c>
      <c r="BF180" s="55">
        <f>IF(U180="znížená",N180,0)</f>
        <v>0</v>
      </c>
      <c r="BG180" s="55">
        <f>IF(U180="zákl. prenesená",N180,0)</f>
        <v>0</v>
      </c>
      <c r="BH180" s="55">
        <f>IF(U180="zníž. prenesená",N180,0)</f>
        <v>0</v>
      </c>
      <c r="BI180" s="55">
        <f>IF(U180="nulová",N180,0)</f>
        <v>0</v>
      </c>
      <c r="BJ180" s="14" t="s">
        <v>85</v>
      </c>
      <c r="BK180" s="112">
        <f>ROUND(L180*K180,3)</f>
        <v>0</v>
      </c>
      <c r="BL180" s="14" t="s">
        <v>141</v>
      </c>
      <c r="BM180" s="14" t="s">
        <v>211</v>
      </c>
    </row>
    <row r="181" spans="2:65" s="5" customFormat="1" ht="29.85" customHeight="1" x14ac:dyDescent="0.3">
      <c r="B181" s="93"/>
      <c r="C181" s="94"/>
      <c r="D181" s="103" t="s">
        <v>72</v>
      </c>
      <c r="E181" s="103"/>
      <c r="F181" s="103"/>
      <c r="G181" s="103"/>
      <c r="H181" s="103"/>
      <c r="I181" s="103"/>
      <c r="J181" s="103"/>
      <c r="K181" s="103"/>
      <c r="L181" s="103"/>
      <c r="M181" s="103"/>
      <c r="N181" s="169">
        <f>BK181</f>
        <v>0</v>
      </c>
      <c r="O181" s="170"/>
      <c r="P181" s="170"/>
      <c r="Q181" s="170"/>
      <c r="R181" s="96"/>
      <c r="T181" s="97"/>
      <c r="U181" s="94"/>
      <c r="V181" s="94"/>
      <c r="W181" s="98">
        <f>SUM(W182:W201)</f>
        <v>0</v>
      </c>
      <c r="X181" s="94"/>
      <c r="Y181" s="98">
        <f>SUM(Y182:Y201)</f>
        <v>0.85602000000000011</v>
      </c>
      <c r="Z181" s="94"/>
      <c r="AA181" s="99">
        <f>SUM(AA182:AA201)</f>
        <v>8.8919999999999999E-2</v>
      </c>
      <c r="AR181" s="100" t="s">
        <v>85</v>
      </c>
      <c r="AT181" s="101" t="s">
        <v>38</v>
      </c>
      <c r="AU181" s="101" t="s">
        <v>40</v>
      </c>
      <c r="AY181" s="100" t="s">
        <v>106</v>
      </c>
      <c r="BK181" s="102">
        <f>SUM(BK182:BK201)</f>
        <v>0</v>
      </c>
    </row>
    <row r="182" spans="2:65" s="1" customFormat="1" ht="25.5" customHeight="1" x14ac:dyDescent="0.3">
      <c r="B182" s="75"/>
      <c r="C182" s="104" t="s">
        <v>212</v>
      </c>
      <c r="D182" s="104" t="s">
        <v>107</v>
      </c>
      <c r="E182" s="105" t="s">
        <v>213</v>
      </c>
      <c r="F182" s="165" t="s">
        <v>214</v>
      </c>
      <c r="G182" s="165"/>
      <c r="H182" s="165"/>
      <c r="I182" s="165"/>
      <c r="J182" s="106" t="s">
        <v>150</v>
      </c>
      <c r="K182" s="107">
        <v>6</v>
      </c>
      <c r="L182" s="167">
        <v>0</v>
      </c>
      <c r="M182" s="167"/>
      <c r="N182" s="162">
        <f>ROUND(L182*K182,3)</f>
        <v>0</v>
      </c>
      <c r="O182" s="162"/>
      <c r="P182" s="162"/>
      <c r="Q182" s="162"/>
      <c r="R182" s="78"/>
      <c r="T182" s="109" t="s">
        <v>1</v>
      </c>
      <c r="U182" s="30" t="s">
        <v>24</v>
      </c>
      <c r="V182" s="26"/>
      <c r="W182" s="110">
        <f>V182*K182</f>
        <v>0</v>
      </c>
      <c r="X182" s="110">
        <v>4.7200000000000002E-3</v>
      </c>
      <c r="Y182" s="110">
        <f>X182*K182</f>
        <v>2.8320000000000001E-2</v>
      </c>
      <c r="Z182" s="110">
        <v>0</v>
      </c>
      <c r="AA182" s="111">
        <f>Z182*K182</f>
        <v>0</v>
      </c>
      <c r="AR182" s="14" t="s">
        <v>141</v>
      </c>
      <c r="AT182" s="14" t="s">
        <v>107</v>
      </c>
      <c r="AU182" s="14" t="s">
        <v>85</v>
      </c>
      <c r="AY182" s="14" t="s">
        <v>106</v>
      </c>
      <c r="BE182" s="55">
        <f>IF(U182="základná",N182,0)</f>
        <v>0</v>
      </c>
      <c r="BF182" s="55">
        <f>IF(U182="znížená",N182,0)</f>
        <v>0</v>
      </c>
      <c r="BG182" s="55">
        <f>IF(U182="zákl. prenesená",N182,0)</f>
        <v>0</v>
      </c>
      <c r="BH182" s="55">
        <f>IF(U182="zníž. prenesená",N182,0)</f>
        <v>0</v>
      </c>
      <c r="BI182" s="55">
        <f>IF(U182="nulová",N182,0)</f>
        <v>0</v>
      </c>
      <c r="BJ182" s="14" t="s">
        <v>85</v>
      </c>
      <c r="BK182" s="112">
        <f>ROUND(L182*K182,3)</f>
        <v>0</v>
      </c>
      <c r="BL182" s="14" t="s">
        <v>141</v>
      </c>
      <c r="BM182" s="14" t="s">
        <v>215</v>
      </c>
    </row>
    <row r="183" spans="2:65" s="1" customFormat="1" ht="25.5" customHeight="1" x14ac:dyDescent="0.3">
      <c r="B183" s="75"/>
      <c r="C183" s="104" t="s">
        <v>216</v>
      </c>
      <c r="D183" s="104" t="s">
        <v>107</v>
      </c>
      <c r="E183" s="105" t="s">
        <v>217</v>
      </c>
      <c r="F183" s="165" t="s">
        <v>218</v>
      </c>
      <c r="G183" s="165"/>
      <c r="H183" s="165"/>
      <c r="I183" s="165"/>
      <c r="J183" s="106" t="s">
        <v>155</v>
      </c>
      <c r="K183" s="107">
        <v>48</v>
      </c>
      <c r="L183" s="167">
        <v>0</v>
      </c>
      <c r="M183" s="167"/>
      <c r="N183" s="162">
        <f>ROUND(L183*K183,3)</f>
        <v>0</v>
      </c>
      <c r="O183" s="162"/>
      <c r="P183" s="162"/>
      <c r="Q183" s="162"/>
      <c r="R183" s="78"/>
      <c r="T183" s="109" t="s">
        <v>1</v>
      </c>
      <c r="U183" s="30" t="s">
        <v>24</v>
      </c>
      <c r="V183" s="26"/>
      <c r="W183" s="110">
        <f>V183*K183</f>
        <v>0</v>
      </c>
      <c r="X183" s="110">
        <v>1.39E-3</v>
      </c>
      <c r="Y183" s="110">
        <f>X183*K183</f>
        <v>6.6720000000000002E-2</v>
      </c>
      <c r="Z183" s="110">
        <v>0</v>
      </c>
      <c r="AA183" s="111">
        <f>Z183*K183</f>
        <v>0</v>
      </c>
      <c r="AR183" s="14" t="s">
        <v>141</v>
      </c>
      <c r="AT183" s="14" t="s">
        <v>107</v>
      </c>
      <c r="AU183" s="14" t="s">
        <v>85</v>
      </c>
      <c r="AY183" s="14" t="s">
        <v>106</v>
      </c>
      <c r="BE183" s="55">
        <f>IF(U183="základná",N183,0)</f>
        <v>0</v>
      </c>
      <c r="BF183" s="55">
        <f>IF(U183="znížená",N183,0)</f>
        <v>0</v>
      </c>
      <c r="BG183" s="55">
        <f>IF(U183="zákl. prenesená",N183,0)</f>
        <v>0</v>
      </c>
      <c r="BH183" s="55">
        <f>IF(U183="zníž. prenesená",N183,0)</f>
        <v>0</v>
      </c>
      <c r="BI183" s="55">
        <f>IF(U183="nulová",N183,0)</f>
        <v>0</v>
      </c>
      <c r="BJ183" s="14" t="s">
        <v>85</v>
      </c>
      <c r="BK183" s="112">
        <f>ROUND(L183*K183,3)</f>
        <v>0</v>
      </c>
      <c r="BL183" s="14" t="s">
        <v>141</v>
      </c>
      <c r="BM183" s="14" t="s">
        <v>219</v>
      </c>
    </row>
    <row r="184" spans="2:65" s="6" customFormat="1" ht="16.5" customHeight="1" x14ac:dyDescent="0.3">
      <c r="B184" s="113"/>
      <c r="C184" s="114"/>
      <c r="D184" s="114"/>
      <c r="E184" s="115" t="s">
        <v>1</v>
      </c>
      <c r="F184" s="171" t="s">
        <v>220</v>
      </c>
      <c r="G184" s="172"/>
      <c r="H184" s="172"/>
      <c r="I184" s="172"/>
      <c r="J184" s="114"/>
      <c r="K184" s="116">
        <v>48</v>
      </c>
      <c r="L184" s="114"/>
      <c r="M184" s="114"/>
      <c r="N184" s="114"/>
      <c r="O184" s="114"/>
      <c r="P184" s="114"/>
      <c r="Q184" s="114"/>
      <c r="R184" s="117"/>
      <c r="T184" s="118"/>
      <c r="U184" s="114"/>
      <c r="V184" s="114"/>
      <c r="W184" s="114"/>
      <c r="X184" s="114"/>
      <c r="Y184" s="114"/>
      <c r="Z184" s="114"/>
      <c r="AA184" s="119"/>
      <c r="AT184" s="120" t="s">
        <v>114</v>
      </c>
      <c r="AU184" s="120" t="s">
        <v>85</v>
      </c>
      <c r="AV184" s="6" t="s">
        <v>85</v>
      </c>
      <c r="AW184" s="6" t="s">
        <v>17</v>
      </c>
      <c r="AX184" s="6" t="s">
        <v>40</v>
      </c>
      <c r="AY184" s="120" t="s">
        <v>106</v>
      </c>
    </row>
    <row r="185" spans="2:65" s="1" customFormat="1" ht="38.25" customHeight="1" x14ac:dyDescent="0.3">
      <c r="B185" s="75"/>
      <c r="C185" s="104" t="s">
        <v>221</v>
      </c>
      <c r="D185" s="104" t="s">
        <v>107</v>
      </c>
      <c r="E185" s="105" t="s">
        <v>222</v>
      </c>
      <c r="F185" s="165" t="s">
        <v>223</v>
      </c>
      <c r="G185" s="165"/>
      <c r="H185" s="165"/>
      <c r="I185" s="165"/>
      <c r="J185" s="106" t="s">
        <v>155</v>
      </c>
      <c r="K185" s="107">
        <v>8</v>
      </c>
      <c r="L185" s="167">
        <v>0</v>
      </c>
      <c r="M185" s="167"/>
      <c r="N185" s="162">
        <f>ROUND(L185*K185,3)</f>
        <v>0</v>
      </c>
      <c r="O185" s="162"/>
      <c r="P185" s="162"/>
      <c r="Q185" s="162"/>
      <c r="R185" s="78"/>
      <c r="T185" s="109" t="s">
        <v>1</v>
      </c>
      <c r="U185" s="30" t="s">
        <v>24</v>
      </c>
      <c r="V185" s="26"/>
      <c r="W185" s="110">
        <f>V185*K185</f>
        <v>0</v>
      </c>
      <c r="X185" s="110">
        <v>0</v>
      </c>
      <c r="Y185" s="110">
        <f>X185*K185</f>
        <v>0</v>
      </c>
      <c r="Z185" s="110">
        <v>1.98E-3</v>
      </c>
      <c r="AA185" s="111">
        <f>Z185*K185</f>
        <v>1.584E-2</v>
      </c>
      <c r="AR185" s="14" t="s">
        <v>141</v>
      </c>
      <c r="AT185" s="14" t="s">
        <v>107</v>
      </c>
      <c r="AU185" s="14" t="s">
        <v>85</v>
      </c>
      <c r="AY185" s="14" t="s">
        <v>106</v>
      </c>
      <c r="BE185" s="55">
        <f>IF(U185="základná",N185,0)</f>
        <v>0</v>
      </c>
      <c r="BF185" s="55">
        <f>IF(U185="znížená",N185,0)</f>
        <v>0</v>
      </c>
      <c r="BG185" s="55">
        <f>IF(U185="zákl. prenesená",N185,0)</f>
        <v>0</v>
      </c>
      <c r="BH185" s="55">
        <f>IF(U185="zníž. prenesená",N185,0)</f>
        <v>0</v>
      </c>
      <c r="BI185" s="55">
        <f>IF(U185="nulová",N185,0)</f>
        <v>0</v>
      </c>
      <c r="BJ185" s="14" t="s">
        <v>85</v>
      </c>
      <c r="BK185" s="112">
        <f>ROUND(L185*K185,3)</f>
        <v>0</v>
      </c>
      <c r="BL185" s="14" t="s">
        <v>141</v>
      </c>
      <c r="BM185" s="14" t="s">
        <v>224</v>
      </c>
    </row>
    <row r="186" spans="2:65" s="1" customFormat="1" ht="38.25" customHeight="1" x14ac:dyDescent="0.3">
      <c r="B186" s="75"/>
      <c r="C186" s="104" t="s">
        <v>225</v>
      </c>
      <c r="D186" s="104" t="s">
        <v>107</v>
      </c>
      <c r="E186" s="105" t="s">
        <v>226</v>
      </c>
      <c r="F186" s="165" t="s">
        <v>227</v>
      </c>
      <c r="G186" s="165"/>
      <c r="H186" s="165"/>
      <c r="I186" s="165"/>
      <c r="J186" s="106" t="s">
        <v>150</v>
      </c>
      <c r="K186" s="107">
        <v>12</v>
      </c>
      <c r="L186" s="167">
        <v>0</v>
      </c>
      <c r="M186" s="167"/>
      <c r="N186" s="162">
        <f>ROUND(L186*K186,3)</f>
        <v>0</v>
      </c>
      <c r="O186" s="162"/>
      <c r="P186" s="162"/>
      <c r="Q186" s="162"/>
      <c r="R186" s="78"/>
      <c r="T186" s="109" t="s">
        <v>1</v>
      </c>
      <c r="U186" s="30" t="s">
        <v>24</v>
      </c>
      <c r="V186" s="26"/>
      <c r="W186" s="110">
        <f>V186*K186</f>
        <v>0</v>
      </c>
      <c r="X186" s="110">
        <v>0</v>
      </c>
      <c r="Y186" s="110">
        <f>X186*K186</f>
        <v>0</v>
      </c>
      <c r="Z186" s="110">
        <v>0</v>
      </c>
      <c r="AA186" s="111">
        <f>Z186*K186</f>
        <v>0</v>
      </c>
      <c r="AR186" s="14" t="s">
        <v>141</v>
      </c>
      <c r="AT186" s="14" t="s">
        <v>107</v>
      </c>
      <c r="AU186" s="14" t="s">
        <v>85</v>
      </c>
      <c r="AY186" s="14" t="s">
        <v>106</v>
      </c>
      <c r="BE186" s="55">
        <f>IF(U186="základná",N186,0)</f>
        <v>0</v>
      </c>
      <c r="BF186" s="55">
        <f>IF(U186="znížená",N186,0)</f>
        <v>0</v>
      </c>
      <c r="BG186" s="55">
        <f>IF(U186="zákl. prenesená",N186,0)</f>
        <v>0</v>
      </c>
      <c r="BH186" s="55">
        <f>IF(U186="zníž. prenesená",N186,0)</f>
        <v>0</v>
      </c>
      <c r="BI186" s="55">
        <f>IF(U186="nulová",N186,0)</f>
        <v>0</v>
      </c>
      <c r="BJ186" s="14" t="s">
        <v>85</v>
      </c>
      <c r="BK186" s="112">
        <f>ROUND(L186*K186,3)</f>
        <v>0</v>
      </c>
      <c r="BL186" s="14" t="s">
        <v>141</v>
      </c>
      <c r="BM186" s="14" t="s">
        <v>228</v>
      </c>
    </row>
    <row r="187" spans="2:65" s="8" customFormat="1" ht="16.5" customHeight="1" x14ac:dyDescent="0.3">
      <c r="B187" s="129"/>
      <c r="C187" s="130"/>
      <c r="D187" s="130"/>
      <c r="E187" s="131" t="s">
        <v>1</v>
      </c>
      <c r="F187" s="179" t="s">
        <v>229</v>
      </c>
      <c r="G187" s="180"/>
      <c r="H187" s="180"/>
      <c r="I187" s="180"/>
      <c r="J187" s="130"/>
      <c r="K187" s="131" t="s">
        <v>1</v>
      </c>
      <c r="L187" s="130"/>
      <c r="M187" s="130"/>
      <c r="N187" s="130"/>
      <c r="O187" s="130"/>
      <c r="P187" s="130"/>
      <c r="Q187" s="130"/>
      <c r="R187" s="132"/>
      <c r="T187" s="133"/>
      <c r="U187" s="130"/>
      <c r="V187" s="130"/>
      <c r="W187" s="130"/>
      <c r="X187" s="130"/>
      <c r="Y187" s="130"/>
      <c r="Z187" s="130"/>
      <c r="AA187" s="134"/>
      <c r="AT187" s="135" t="s">
        <v>114</v>
      </c>
      <c r="AU187" s="135" t="s">
        <v>85</v>
      </c>
      <c r="AV187" s="8" t="s">
        <v>40</v>
      </c>
      <c r="AW187" s="8" t="s">
        <v>17</v>
      </c>
      <c r="AX187" s="8" t="s">
        <v>39</v>
      </c>
      <c r="AY187" s="135" t="s">
        <v>106</v>
      </c>
    </row>
    <row r="188" spans="2:65" s="6" customFormat="1" ht="16.5" customHeight="1" x14ac:dyDescent="0.3">
      <c r="B188" s="113"/>
      <c r="C188" s="114"/>
      <c r="D188" s="114"/>
      <c r="E188" s="115" t="s">
        <v>1</v>
      </c>
      <c r="F188" s="175" t="s">
        <v>162</v>
      </c>
      <c r="G188" s="176"/>
      <c r="H188" s="176"/>
      <c r="I188" s="176"/>
      <c r="J188" s="114"/>
      <c r="K188" s="116">
        <v>12</v>
      </c>
      <c r="L188" s="114"/>
      <c r="M188" s="114"/>
      <c r="N188" s="114"/>
      <c r="O188" s="114"/>
      <c r="P188" s="114"/>
      <c r="Q188" s="114"/>
      <c r="R188" s="117"/>
      <c r="T188" s="118"/>
      <c r="U188" s="114"/>
      <c r="V188" s="114"/>
      <c r="W188" s="114"/>
      <c r="X188" s="114"/>
      <c r="Y188" s="114"/>
      <c r="Z188" s="114"/>
      <c r="AA188" s="119"/>
      <c r="AT188" s="120" t="s">
        <v>114</v>
      </c>
      <c r="AU188" s="120" t="s">
        <v>85</v>
      </c>
      <c r="AV188" s="6" t="s">
        <v>85</v>
      </c>
      <c r="AW188" s="6" t="s">
        <v>17</v>
      </c>
      <c r="AX188" s="6" t="s">
        <v>40</v>
      </c>
      <c r="AY188" s="120" t="s">
        <v>106</v>
      </c>
    </row>
    <row r="189" spans="2:65" s="1" customFormat="1" ht="38.25" customHeight="1" x14ac:dyDescent="0.3">
      <c r="B189" s="75"/>
      <c r="C189" s="104" t="s">
        <v>230</v>
      </c>
      <c r="D189" s="104" t="s">
        <v>107</v>
      </c>
      <c r="E189" s="105" t="s">
        <v>231</v>
      </c>
      <c r="F189" s="165" t="s">
        <v>232</v>
      </c>
      <c r="G189" s="165"/>
      <c r="H189" s="165"/>
      <c r="I189" s="165"/>
      <c r="J189" s="106" t="s">
        <v>150</v>
      </c>
      <c r="K189" s="107">
        <v>12</v>
      </c>
      <c r="L189" s="167">
        <v>0</v>
      </c>
      <c r="M189" s="167"/>
      <c r="N189" s="162">
        <f>ROUND(L189*K189,3)</f>
        <v>0</v>
      </c>
      <c r="O189" s="162"/>
      <c r="P189" s="162"/>
      <c r="Q189" s="162"/>
      <c r="R189" s="78"/>
      <c r="T189" s="109" t="s">
        <v>1</v>
      </c>
      <c r="U189" s="30" t="s">
        <v>24</v>
      </c>
      <c r="V189" s="26"/>
      <c r="W189" s="110">
        <f>V189*K189</f>
        <v>0</v>
      </c>
      <c r="X189" s="110">
        <v>0</v>
      </c>
      <c r="Y189" s="110">
        <f>X189*K189</f>
        <v>0</v>
      </c>
      <c r="Z189" s="110">
        <v>0</v>
      </c>
      <c r="AA189" s="111">
        <f>Z189*K189</f>
        <v>0</v>
      </c>
      <c r="AR189" s="14" t="s">
        <v>141</v>
      </c>
      <c r="AT189" s="14" t="s">
        <v>107</v>
      </c>
      <c r="AU189" s="14" t="s">
        <v>85</v>
      </c>
      <c r="AY189" s="14" t="s">
        <v>106</v>
      </c>
      <c r="BE189" s="55">
        <f>IF(U189="základná",N189,0)</f>
        <v>0</v>
      </c>
      <c r="BF189" s="55">
        <f>IF(U189="znížená",N189,0)</f>
        <v>0</v>
      </c>
      <c r="BG189" s="55">
        <f>IF(U189="zákl. prenesená",N189,0)</f>
        <v>0</v>
      </c>
      <c r="BH189" s="55">
        <f>IF(U189="zníž. prenesená",N189,0)</f>
        <v>0</v>
      </c>
      <c r="BI189" s="55">
        <f>IF(U189="nulová",N189,0)</f>
        <v>0</v>
      </c>
      <c r="BJ189" s="14" t="s">
        <v>85</v>
      </c>
      <c r="BK189" s="112">
        <f>ROUND(L189*K189,3)</f>
        <v>0</v>
      </c>
      <c r="BL189" s="14" t="s">
        <v>141</v>
      </c>
      <c r="BM189" s="14" t="s">
        <v>233</v>
      </c>
    </row>
    <row r="190" spans="2:65" s="8" customFormat="1" ht="16.5" customHeight="1" x14ac:dyDescent="0.3">
      <c r="B190" s="129"/>
      <c r="C190" s="130"/>
      <c r="D190" s="130"/>
      <c r="E190" s="131" t="s">
        <v>1</v>
      </c>
      <c r="F190" s="179" t="s">
        <v>234</v>
      </c>
      <c r="G190" s="180"/>
      <c r="H190" s="180"/>
      <c r="I190" s="180"/>
      <c r="J190" s="130"/>
      <c r="K190" s="131" t="s">
        <v>1</v>
      </c>
      <c r="L190" s="130"/>
      <c r="M190" s="130"/>
      <c r="N190" s="130"/>
      <c r="O190" s="130"/>
      <c r="P190" s="130"/>
      <c r="Q190" s="130"/>
      <c r="R190" s="132"/>
      <c r="T190" s="133"/>
      <c r="U190" s="130"/>
      <c r="V190" s="130"/>
      <c r="W190" s="130"/>
      <c r="X190" s="130"/>
      <c r="Y190" s="130"/>
      <c r="Z190" s="130"/>
      <c r="AA190" s="134"/>
      <c r="AT190" s="135" t="s">
        <v>114</v>
      </c>
      <c r="AU190" s="135" t="s">
        <v>85</v>
      </c>
      <c r="AV190" s="8" t="s">
        <v>40</v>
      </c>
      <c r="AW190" s="8" t="s">
        <v>17</v>
      </c>
      <c r="AX190" s="8" t="s">
        <v>39</v>
      </c>
      <c r="AY190" s="135" t="s">
        <v>106</v>
      </c>
    </row>
    <row r="191" spans="2:65" s="6" customFormat="1" ht="16.5" customHeight="1" x14ac:dyDescent="0.3">
      <c r="B191" s="113"/>
      <c r="C191" s="114"/>
      <c r="D191" s="114"/>
      <c r="E191" s="115" t="s">
        <v>1</v>
      </c>
      <c r="F191" s="175" t="s">
        <v>162</v>
      </c>
      <c r="G191" s="176"/>
      <c r="H191" s="176"/>
      <c r="I191" s="176"/>
      <c r="J191" s="114"/>
      <c r="K191" s="116">
        <v>12</v>
      </c>
      <c r="L191" s="114"/>
      <c r="M191" s="114"/>
      <c r="N191" s="114"/>
      <c r="O191" s="114"/>
      <c r="P191" s="114"/>
      <c r="Q191" s="114"/>
      <c r="R191" s="117"/>
      <c r="T191" s="118"/>
      <c r="U191" s="114"/>
      <c r="V191" s="114"/>
      <c r="W191" s="114"/>
      <c r="X191" s="114"/>
      <c r="Y191" s="114"/>
      <c r="Z191" s="114"/>
      <c r="AA191" s="119"/>
      <c r="AT191" s="120" t="s">
        <v>114</v>
      </c>
      <c r="AU191" s="120" t="s">
        <v>85</v>
      </c>
      <c r="AV191" s="6" t="s">
        <v>85</v>
      </c>
      <c r="AW191" s="6" t="s">
        <v>17</v>
      </c>
      <c r="AX191" s="6" t="s">
        <v>40</v>
      </c>
      <c r="AY191" s="120" t="s">
        <v>106</v>
      </c>
    </row>
    <row r="192" spans="2:65" s="1" customFormat="1" ht="38.25" customHeight="1" x14ac:dyDescent="0.3">
      <c r="B192" s="75"/>
      <c r="C192" s="104" t="s">
        <v>235</v>
      </c>
      <c r="D192" s="104" t="s">
        <v>107</v>
      </c>
      <c r="E192" s="105" t="s">
        <v>236</v>
      </c>
      <c r="F192" s="165" t="s">
        <v>237</v>
      </c>
      <c r="G192" s="165"/>
      <c r="H192" s="165"/>
      <c r="I192" s="165"/>
      <c r="J192" s="106" t="s">
        <v>150</v>
      </c>
      <c r="K192" s="107">
        <v>12</v>
      </c>
      <c r="L192" s="167">
        <v>0</v>
      </c>
      <c r="M192" s="167"/>
      <c r="N192" s="162">
        <f>ROUND(L192*K192,3)</f>
        <v>0</v>
      </c>
      <c r="O192" s="162"/>
      <c r="P192" s="162"/>
      <c r="Q192" s="162"/>
      <c r="R192" s="78"/>
      <c r="T192" s="109" t="s">
        <v>1</v>
      </c>
      <c r="U192" s="30" t="s">
        <v>24</v>
      </c>
      <c r="V192" s="26"/>
      <c r="W192" s="110">
        <f>V192*K192</f>
        <v>0</v>
      </c>
      <c r="X192" s="110">
        <v>0</v>
      </c>
      <c r="Y192" s="110">
        <f>X192*K192</f>
        <v>0</v>
      </c>
      <c r="Z192" s="110">
        <v>0</v>
      </c>
      <c r="AA192" s="111">
        <f>Z192*K192</f>
        <v>0</v>
      </c>
      <c r="AR192" s="14" t="s">
        <v>141</v>
      </c>
      <c r="AT192" s="14" t="s">
        <v>107</v>
      </c>
      <c r="AU192" s="14" t="s">
        <v>85</v>
      </c>
      <c r="AY192" s="14" t="s">
        <v>106</v>
      </c>
      <c r="BE192" s="55">
        <f>IF(U192="základná",N192,0)</f>
        <v>0</v>
      </c>
      <c r="BF192" s="55">
        <f>IF(U192="znížená",N192,0)</f>
        <v>0</v>
      </c>
      <c r="BG192" s="55">
        <f>IF(U192="zákl. prenesená",N192,0)</f>
        <v>0</v>
      </c>
      <c r="BH192" s="55">
        <f>IF(U192="zníž. prenesená",N192,0)</f>
        <v>0</v>
      </c>
      <c r="BI192" s="55">
        <f>IF(U192="nulová",N192,0)</f>
        <v>0</v>
      </c>
      <c r="BJ192" s="14" t="s">
        <v>85</v>
      </c>
      <c r="BK192" s="112">
        <f>ROUND(L192*K192,3)</f>
        <v>0</v>
      </c>
      <c r="BL192" s="14" t="s">
        <v>141</v>
      </c>
      <c r="BM192" s="14" t="s">
        <v>238</v>
      </c>
    </row>
    <row r="193" spans="2:65" s="8" customFormat="1" ht="16.5" customHeight="1" x14ac:dyDescent="0.3">
      <c r="B193" s="129"/>
      <c r="C193" s="130"/>
      <c r="D193" s="130"/>
      <c r="E193" s="131" t="s">
        <v>1</v>
      </c>
      <c r="F193" s="179" t="s">
        <v>239</v>
      </c>
      <c r="G193" s="180"/>
      <c r="H193" s="180"/>
      <c r="I193" s="180"/>
      <c r="J193" s="130"/>
      <c r="K193" s="131" t="s">
        <v>1</v>
      </c>
      <c r="L193" s="130"/>
      <c r="M193" s="130"/>
      <c r="N193" s="130"/>
      <c r="O193" s="130"/>
      <c r="P193" s="130"/>
      <c r="Q193" s="130"/>
      <c r="R193" s="132"/>
      <c r="T193" s="133"/>
      <c r="U193" s="130"/>
      <c r="V193" s="130"/>
      <c r="W193" s="130"/>
      <c r="X193" s="130"/>
      <c r="Y193" s="130"/>
      <c r="Z193" s="130"/>
      <c r="AA193" s="134"/>
      <c r="AT193" s="135" t="s">
        <v>114</v>
      </c>
      <c r="AU193" s="135" t="s">
        <v>85</v>
      </c>
      <c r="AV193" s="8" t="s">
        <v>40</v>
      </c>
      <c r="AW193" s="8" t="s">
        <v>17</v>
      </c>
      <c r="AX193" s="8" t="s">
        <v>39</v>
      </c>
      <c r="AY193" s="135" t="s">
        <v>106</v>
      </c>
    </row>
    <row r="194" spans="2:65" s="6" customFormat="1" ht="16.5" customHeight="1" x14ac:dyDescent="0.3">
      <c r="B194" s="113"/>
      <c r="C194" s="114"/>
      <c r="D194" s="114"/>
      <c r="E194" s="115" t="s">
        <v>1</v>
      </c>
      <c r="F194" s="175" t="s">
        <v>240</v>
      </c>
      <c r="G194" s="176"/>
      <c r="H194" s="176"/>
      <c r="I194" s="176"/>
      <c r="J194" s="114"/>
      <c r="K194" s="116">
        <v>12</v>
      </c>
      <c r="L194" s="114"/>
      <c r="M194" s="114"/>
      <c r="N194" s="114"/>
      <c r="O194" s="114"/>
      <c r="P194" s="114"/>
      <c r="Q194" s="114"/>
      <c r="R194" s="117"/>
      <c r="T194" s="118"/>
      <c r="U194" s="114"/>
      <c r="V194" s="114"/>
      <c r="W194" s="114"/>
      <c r="X194" s="114"/>
      <c r="Y194" s="114"/>
      <c r="Z194" s="114"/>
      <c r="AA194" s="119"/>
      <c r="AT194" s="120" t="s">
        <v>114</v>
      </c>
      <c r="AU194" s="120" t="s">
        <v>85</v>
      </c>
      <c r="AV194" s="6" t="s">
        <v>85</v>
      </c>
      <c r="AW194" s="6" t="s">
        <v>17</v>
      </c>
      <c r="AX194" s="6" t="s">
        <v>40</v>
      </c>
      <c r="AY194" s="120" t="s">
        <v>106</v>
      </c>
    </row>
    <row r="195" spans="2:65" s="1" customFormat="1" ht="38.25" customHeight="1" x14ac:dyDescent="0.3">
      <c r="B195" s="75"/>
      <c r="C195" s="104" t="s">
        <v>241</v>
      </c>
      <c r="D195" s="104" t="s">
        <v>107</v>
      </c>
      <c r="E195" s="105" t="s">
        <v>242</v>
      </c>
      <c r="F195" s="165" t="s">
        <v>243</v>
      </c>
      <c r="G195" s="165"/>
      <c r="H195" s="165"/>
      <c r="I195" s="165"/>
      <c r="J195" s="106" t="s">
        <v>150</v>
      </c>
      <c r="K195" s="107">
        <v>2</v>
      </c>
      <c r="L195" s="167">
        <v>0</v>
      </c>
      <c r="M195" s="167"/>
      <c r="N195" s="162">
        <f>ROUND(L195*K195,3)</f>
        <v>0</v>
      </c>
      <c r="O195" s="162"/>
      <c r="P195" s="162"/>
      <c r="Q195" s="162"/>
      <c r="R195" s="78"/>
      <c r="T195" s="109" t="s">
        <v>1</v>
      </c>
      <c r="U195" s="30" t="s">
        <v>24</v>
      </c>
      <c r="V195" s="26"/>
      <c r="W195" s="110">
        <f>V195*K195</f>
        <v>0</v>
      </c>
      <c r="X195" s="110">
        <v>0</v>
      </c>
      <c r="Y195" s="110">
        <f>X195*K195</f>
        <v>0</v>
      </c>
      <c r="Z195" s="110">
        <v>0</v>
      </c>
      <c r="AA195" s="111">
        <f>Z195*K195</f>
        <v>0</v>
      </c>
      <c r="AR195" s="14" t="s">
        <v>141</v>
      </c>
      <c r="AT195" s="14" t="s">
        <v>107</v>
      </c>
      <c r="AU195" s="14" t="s">
        <v>85</v>
      </c>
      <c r="AY195" s="14" t="s">
        <v>106</v>
      </c>
      <c r="BE195" s="55">
        <f>IF(U195="základná",N195,0)</f>
        <v>0</v>
      </c>
      <c r="BF195" s="55">
        <f>IF(U195="znížená",N195,0)</f>
        <v>0</v>
      </c>
      <c r="BG195" s="55">
        <f>IF(U195="zákl. prenesená",N195,0)</f>
        <v>0</v>
      </c>
      <c r="BH195" s="55">
        <f>IF(U195="zníž. prenesená",N195,0)</f>
        <v>0</v>
      </c>
      <c r="BI195" s="55">
        <f>IF(U195="nulová",N195,0)</f>
        <v>0</v>
      </c>
      <c r="BJ195" s="14" t="s">
        <v>85</v>
      </c>
      <c r="BK195" s="112">
        <f>ROUND(L195*K195,3)</f>
        <v>0</v>
      </c>
      <c r="BL195" s="14" t="s">
        <v>141</v>
      </c>
      <c r="BM195" s="14" t="s">
        <v>244</v>
      </c>
    </row>
    <row r="196" spans="2:65" s="8" customFormat="1" ht="16.5" customHeight="1" x14ac:dyDescent="0.3">
      <c r="B196" s="129"/>
      <c r="C196" s="130"/>
      <c r="D196" s="130"/>
      <c r="E196" s="131" t="s">
        <v>1</v>
      </c>
      <c r="F196" s="179" t="s">
        <v>245</v>
      </c>
      <c r="G196" s="180"/>
      <c r="H196" s="180"/>
      <c r="I196" s="180"/>
      <c r="J196" s="130"/>
      <c r="K196" s="131" t="s">
        <v>1</v>
      </c>
      <c r="L196" s="130"/>
      <c r="M196" s="130"/>
      <c r="N196" s="130"/>
      <c r="O196" s="130"/>
      <c r="P196" s="130"/>
      <c r="Q196" s="130"/>
      <c r="R196" s="132"/>
      <c r="T196" s="133"/>
      <c r="U196" s="130"/>
      <c r="V196" s="130"/>
      <c r="W196" s="130"/>
      <c r="X196" s="130"/>
      <c r="Y196" s="130"/>
      <c r="Z196" s="130"/>
      <c r="AA196" s="134"/>
      <c r="AT196" s="135" t="s">
        <v>114</v>
      </c>
      <c r="AU196" s="135" t="s">
        <v>85</v>
      </c>
      <c r="AV196" s="8" t="s">
        <v>40</v>
      </c>
      <c r="AW196" s="8" t="s">
        <v>17</v>
      </c>
      <c r="AX196" s="8" t="s">
        <v>39</v>
      </c>
      <c r="AY196" s="135" t="s">
        <v>106</v>
      </c>
    </row>
    <row r="197" spans="2:65" s="6" customFormat="1" ht="16.5" customHeight="1" x14ac:dyDescent="0.3">
      <c r="B197" s="113"/>
      <c r="C197" s="114"/>
      <c r="D197" s="114"/>
      <c r="E197" s="115" t="s">
        <v>1</v>
      </c>
      <c r="F197" s="175" t="s">
        <v>85</v>
      </c>
      <c r="G197" s="176"/>
      <c r="H197" s="176"/>
      <c r="I197" s="176"/>
      <c r="J197" s="114"/>
      <c r="K197" s="116">
        <v>2</v>
      </c>
      <c r="L197" s="114"/>
      <c r="M197" s="114"/>
      <c r="N197" s="114"/>
      <c r="O197" s="114"/>
      <c r="P197" s="114"/>
      <c r="Q197" s="114"/>
      <c r="R197" s="117"/>
      <c r="T197" s="118"/>
      <c r="U197" s="114"/>
      <c r="V197" s="114"/>
      <c r="W197" s="114"/>
      <c r="X197" s="114"/>
      <c r="Y197" s="114"/>
      <c r="Z197" s="114"/>
      <c r="AA197" s="119"/>
      <c r="AT197" s="120" t="s">
        <v>114</v>
      </c>
      <c r="AU197" s="120" t="s">
        <v>85</v>
      </c>
      <c r="AV197" s="6" t="s">
        <v>85</v>
      </c>
      <c r="AW197" s="6" t="s">
        <v>17</v>
      </c>
      <c r="AX197" s="6" t="s">
        <v>40</v>
      </c>
      <c r="AY197" s="120" t="s">
        <v>106</v>
      </c>
    </row>
    <row r="198" spans="2:65" s="1" customFormat="1" ht="16.5" customHeight="1" x14ac:dyDescent="0.3">
      <c r="B198" s="75"/>
      <c r="C198" s="104" t="s">
        <v>246</v>
      </c>
      <c r="D198" s="104" t="s">
        <v>107</v>
      </c>
      <c r="E198" s="105" t="s">
        <v>247</v>
      </c>
      <c r="F198" s="165" t="s">
        <v>248</v>
      </c>
      <c r="G198" s="165"/>
      <c r="H198" s="165"/>
      <c r="I198" s="165"/>
      <c r="J198" s="106" t="s">
        <v>150</v>
      </c>
      <c r="K198" s="107">
        <v>6</v>
      </c>
      <c r="L198" s="167">
        <v>0</v>
      </c>
      <c r="M198" s="167"/>
      <c r="N198" s="162">
        <f>ROUND(L198*K198,3)</f>
        <v>0</v>
      </c>
      <c r="O198" s="162"/>
      <c r="P198" s="162"/>
      <c r="Q198" s="162"/>
      <c r="R198" s="78"/>
      <c r="T198" s="109" t="s">
        <v>1</v>
      </c>
      <c r="U198" s="30" t="s">
        <v>24</v>
      </c>
      <c r="V198" s="26"/>
      <c r="W198" s="110">
        <f>V198*K198</f>
        <v>0</v>
      </c>
      <c r="X198" s="110">
        <v>0</v>
      </c>
      <c r="Y198" s="110">
        <f>X198*K198</f>
        <v>0</v>
      </c>
      <c r="Z198" s="110">
        <v>1.218E-2</v>
      </c>
      <c r="AA198" s="111">
        <f>Z198*K198</f>
        <v>7.3080000000000006E-2</v>
      </c>
      <c r="AR198" s="14" t="s">
        <v>141</v>
      </c>
      <c r="AT198" s="14" t="s">
        <v>107</v>
      </c>
      <c r="AU198" s="14" t="s">
        <v>85</v>
      </c>
      <c r="AY198" s="14" t="s">
        <v>106</v>
      </c>
      <c r="BE198" s="55">
        <f>IF(U198="základná",N198,0)</f>
        <v>0</v>
      </c>
      <c r="BF198" s="55">
        <f>IF(U198="znížená",N198,0)</f>
        <v>0</v>
      </c>
      <c r="BG198" s="55">
        <f>IF(U198="zákl. prenesená",N198,0)</f>
        <v>0</v>
      </c>
      <c r="BH198" s="55">
        <f>IF(U198="zníž. prenesená",N198,0)</f>
        <v>0</v>
      </c>
      <c r="BI198" s="55">
        <f>IF(U198="nulová",N198,0)</f>
        <v>0</v>
      </c>
      <c r="BJ198" s="14" t="s">
        <v>85</v>
      </c>
      <c r="BK198" s="112">
        <f>ROUND(L198*K198,3)</f>
        <v>0</v>
      </c>
      <c r="BL198" s="14" t="s">
        <v>141</v>
      </c>
      <c r="BM198" s="14" t="s">
        <v>249</v>
      </c>
    </row>
    <row r="199" spans="2:65" s="1" customFormat="1" ht="38.25" customHeight="1" x14ac:dyDescent="0.3">
      <c r="B199" s="75"/>
      <c r="C199" s="104" t="s">
        <v>250</v>
      </c>
      <c r="D199" s="104" t="s">
        <v>107</v>
      </c>
      <c r="E199" s="105" t="s">
        <v>251</v>
      </c>
      <c r="F199" s="165" t="s">
        <v>252</v>
      </c>
      <c r="G199" s="165"/>
      <c r="H199" s="165"/>
      <c r="I199" s="165"/>
      <c r="J199" s="106" t="s">
        <v>150</v>
      </c>
      <c r="K199" s="107">
        <v>6</v>
      </c>
      <c r="L199" s="167">
        <v>0</v>
      </c>
      <c r="M199" s="167"/>
      <c r="N199" s="162">
        <f>ROUND(L199*K199,3)</f>
        <v>0</v>
      </c>
      <c r="O199" s="162"/>
      <c r="P199" s="162"/>
      <c r="Q199" s="162"/>
      <c r="R199" s="78"/>
      <c r="T199" s="109" t="s">
        <v>1</v>
      </c>
      <c r="U199" s="30" t="s">
        <v>24</v>
      </c>
      <c r="V199" s="26"/>
      <c r="W199" s="110">
        <f>V199*K199</f>
        <v>0</v>
      </c>
      <c r="X199" s="110">
        <v>4.2999999999999999E-4</v>
      </c>
      <c r="Y199" s="110">
        <f>X199*K199</f>
        <v>2.5799999999999998E-3</v>
      </c>
      <c r="Z199" s="110">
        <v>0</v>
      </c>
      <c r="AA199" s="111">
        <f>Z199*K199</f>
        <v>0</v>
      </c>
      <c r="AR199" s="14" t="s">
        <v>141</v>
      </c>
      <c r="AT199" s="14" t="s">
        <v>107</v>
      </c>
      <c r="AU199" s="14" t="s">
        <v>85</v>
      </c>
      <c r="AY199" s="14" t="s">
        <v>106</v>
      </c>
      <c r="BE199" s="55">
        <f>IF(U199="základná",N199,0)</f>
        <v>0</v>
      </c>
      <c r="BF199" s="55">
        <f>IF(U199="znížená",N199,0)</f>
        <v>0</v>
      </c>
      <c r="BG199" s="55">
        <f>IF(U199="zákl. prenesená",N199,0)</f>
        <v>0</v>
      </c>
      <c r="BH199" s="55">
        <f>IF(U199="zníž. prenesená",N199,0)</f>
        <v>0</v>
      </c>
      <c r="BI199" s="55">
        <f>IF(U199="nulová",N199,0)</f>
        <v>0</v>
      </c>
      <c r="BJ199" s="14" t="s">
        <v>85</v>
      </c>
      <c r="BK199" s="112">
        <f>ROUND(L199*K199,3)</f>
        <v>0</v>
      </c>
      <c r="BL199" s="14" t="s">
        <v>141</v>
      </c>
      <c r="BM199" s="14" t="s">
        <v>253</v>
      </c>
    </row>
    <row r="200" spans="2:65" s="1" customFormat="1" ht="25.5" customHeight="1" x14ac:dyDescent="0.3">
      <c r="B200" s="75"/>
      <c r="C200" s="104" t="s">
        <v>254</v>
      </c>
      <c r="D200" s="104" t="s">
        <v>107</v>
      </c>
      <c r="E200" s="105" t="s">
        <v>255</v>
      </c>
      <c r="F200" s="165" t="s">
        <v>256</v>
      </c>
      <c r="G200" s="165"/>
      <c r="H200" s="165"/>
      <c r="I200" s="165"/>
      <c r="J200" s="106" t="s">
        <v>155</v>
      </c>
      <c r="K200" s="107">
        <v>48</v>
      </c>
      <c r="L200" s="167">
        <v>0</v>
      </c>
      <c r="M200" s="167"/>
      <c r="N200" s="162">
        <f>ROUND(L200*K200,3)</f>
        <v>0</v>
      </c>
      <c r="O200" s="162"/>
      <c r="P200" s="162"/>
      <c r="Q200" s="162"/>
      <c r="R200" s="78"/>
      <c r="T200" s="109" t="s">
        <v>1</v>
      </c>
      <c r="U200" s="30" t="s">
        <v>24</v>
      </c>
      <c r="V200" s="26"/>
      <c r="W200" s="110">
        <f>V200*K200</f>
        <v>0</v>
      </c>
      <c r="X200" s="110">
        <v>1.5800000000000002E-2</v>
      </c>
      <c r="Y200" s="110">
        <f>X200*K200</f>
        <v>0.75840000000000007</v>
      </c>
      <c r="Z200" s="110">
        <v>0</v>
      </c>
      <c r="AA200" s="111">
        <f>Z200*K200</f>
        <v>0</v>
      </c>
      <c r="AR200" s="14" t="s">
        <v>141</v>
      </c>
      <c r="AT200" s="14" t="s">
        <v>107</v>
      </c>
      <c r="AU200" s="14" t="s">
        <v>85</v>
      </c>
      <c r="AY200" s="14" t="s">
        <v>106</v>
      </c>
      <c r="BE200" s="55">
        <f>IF(U200="základná",N200,0)</f>
        <v>0</v>
      </c>
      <c r="BF200" s="55">
        <f>IF(U200="znížená",N200,0)</f>
        <v>0</v>
      </c>
      <c r="BG200" s="55">
        <f>IF(U200="zákl. prenesená",N200,0)</f>
        <v>0</v>
      </c>
      <c r="BH200" s="55">
        <f>IF(U200="zníž. prenesená",N200,0)</f>
        <v>0</v>
      </c>
      <c r="BI200" s="55">
        <f>IF(U200="nulová",N200,0)</f>
        <v>0</v>
      </c>
      <c r="BJ200" s="14" t="s">
        <v>85</v>
      </c>
      <c r="BK200" s="112">
        <f>ROUND(L200*K200,3)</f>
        <v>0</v>
      </c>
      <c r="BL200" s="14" t="s">
        <v>141</v>
      </c>
      <c r="BM200" s="14" t="s">
        <v>257</v>
      </c>
    </row>
    <row r="201" spans="2:65" s="1" customFormat="1" ht="25.5" customHeight="1" x14ac:dyDescent="0.3">
      <c r="B201" s="75"/>
      <c r="C201" s="104" t="s">
        <v>258</v>
      </c>
      <c r="D201" s="104" t="s">
        <v>107</v>
      </c>
      <c r="E201" s="105" t="s">
        <v>259</v>
      </c>
      <c r="F201" s="165" t="s">
        <v>260</v>
      </c>
      <c r="G201" s="165"/>
      <c r="H201" s="165"/>
      <c r="I201" s="165"/>
      <c r="J201" s="106" t="s">
        <v>165</v>
      </c>
      <c r="K201" s="107">
        <v>0.85599999999999998</v>
      </c>
      <c r="L201" s="167">
        <v>0</v>
      </c>
      <c r="M201" s="167"/>
      <c r="N201" s="162">
        <f>ROUND(L201*K201,3)</f>
        <v>0</v>
      </c>
      <c r="O201" s="162"/>
      <c r="P201" s="162"/>
      <c r="Q201" s="162"/>
      <c r="R201" s="78"/>
      <c r="T201" s="109" t="s">
        <v>1</v>
      </c>
      <c r="U201" s="30" t="s">
        <v>24</v>
      </c>
      <c r="V201" s="26"/>
      <c r="W201" s="110">
        <f>V201*K201</f>
        <v>0</v>
      </c>
      <c r="X201" s="110">
        <v>0</v>
      </c>
      <c r="Y201" s="110">
        <f>X201*K201</f>
        <v>0</v>
      </c>
      <c r="Z201" s="110">
        <v>0</v>
      </c>
      <c r="AA201" s="111">
        <f>Z201*K201</f>
        <v>0</v>
      </c>
      <c r="AR201" s="14" t="s">
        <v>141</v>
      </c>
      <c r="AT201" s="14" t="s">
        <v>107</v>
      </c>
      <c r="AU201" s="14" t="s">
        <v>85</v>
      </c>
      <c r="AY201" s="14" t="s">
        <v>106</v>
      </c>
      <c r="BE201" s="55">
        <f>IF(U201="základná",N201,0)</f>
        <v>0</v>
      </c>
      <c r="BF201" s="55">
        <f>IF(U201="znížená",N201,0)</f>
        <v>0</v>
      </c>
      <c r="BG201" s="55">
        <f>IF(U201="zákl. prenesená",N201,0)</f>
        <v>0</v>
      </c>
      <c r="BH201" s="55">
        <f>IF(U201="zníž. prenesená",N201,0)</f>
        <v>0</v>
      </c>
      <c r="BI201" s="55">
        <f>IF(U201="nulová",N201,0)</f>
        <v>0</v>
      </c>
      <c r="BJ201" s="14" t="s">
        <v>85</v>
      </c>
      <c r="BK201" s="112">
        <f>ROUND(L201*K201,3)</f>
        <v>0</v>
      </c>
      <c r="BL201" s="14" t="s">
        <v>141</v>
      </c>
      <c r="BM201" s="14" t="s">
        <v>261</v>
      </c>
    </row>
    <row r="202" spans="2:65" s="5" customFormat="1" ht="29.85" customHeight="1" x14ac:dyDescent="0.3">
      <c r="B202" s="93"/>
      <c r="C202" s="94"/>
      <c r="D202" s="103" t="s">
        <v>73</v>
      </c>
      <c r="E202" s="103"/>
      <c r="F202" s="103"/>
      <c r="G202" s="103"/>
      <c r="H202" s="103"/>
      <c r="I202" s="103"/>
      <c r="J202" s="103"/>
      <c r="K202" s="103"/>
      <c r="L202" s="103"/>
      <c r="M202" s="103"/>
      <c r="N202" s="169">
        <f>BK202</f>
        <v>0</v>
      </c>
      <c r="O202" s="170"/>
      <c r="P202" s="170"/>
      <c r="Q202" s="170"/>
      <c r="R202" s="96"/>
      <c r="T202" s="97"/>
      <c r="U202" s="94"/>
      <c r="V202" s="94"/>
      <c r="W202" s="98">
        <f>SUM(W203:W206)</f>
        <v>0</v>
      </c>
      <c r="X202" s="94"/>
      <c r="Y202" s="98">
        <f>SUM(Y203:Y206)</f>
        <v>1.4593999999999998</v>
      </c>
      <c r="Z202" s="94"/>
      <c r="AA202" s="99">
        <f>SUM(AA203:AA206)</f>
        <v>0</v>
      </c>
      <c r="AR202" s="100" t="s">
        <v>85</v>
      </c>
      <c r="AT202" s="101" t="s">
        <v>38</v>
      </c>
      <c r="AU202" s="101" t="s">
        <v>40</v>
      </c>
      <c r="AY202" s="100" t="s">
        <v>106</v>
      </c>
      <c r="BK202" s="102">
        <f>SUM(BK203:BK206)</f>
        <v>0</v>
      </c>
    </row>
    <row r="203" spans="2:65" s="1" customFormat="1" ht="25.5" customHeight="1" x14ac:dyDescent="0.3">
      <c r="B203" s="75"/>
      <c r="C203" s="104" t="s">
        <v>262</v>
      </c>
      <c r="D203" s="104" t="s">
        <v>107</v>
      </c>
      <c r="E203" s="105" t="s">
        <v>263</v>
      </c>
      <c r="F203" s="165" t="s">
        <v>264</v>
      </c>
      <c r="G203" s="165"/>
      <c r="H203" s="165"/>
      <c r="I203" s="165"/>
      <c r="J203" s="106" t="s">
        <v>150</v>
      </c>
      <c r="K203" s="107">
        <v>6</v>
      </c>
      <c r="L203" s="167">
        <v>0</v>
      </c>
      <c r="M203" s="167"/>
      <c r="N203" s="162">
        <f>ROUND(L203*K203,3)</f>
        <v>0</v>
      </c>
      <c r="O203" s="162"/>
      <c r="P203" s="162"/>
      <c r="Q203" s="162"/>
      <c r="R203" s="78"/>
      <c r="T203" s="109" t="s">
        <v>1</v>
      </c>
      <c r="U203" s="30" t="s">
        <v>24</v>
      </c>
      <c r="V203" s="26"/>
      <c r="W203" s="110">
        <f>V203*K203</f>
        <v>0</v>
      </c>
      <c r="X203" s="110">
        <v>1E-4</v>
      </c>
      <c r="Y203" s="110">
        <f>X203*K203</f>
        <v>6.0000000000000006E-4</v>
      </c>
      <c r="Z203" s="110">
        <v>0</v>
      </c>
      <c r="AA203" s="111">
        <f>Z203*K203</f>
        <v>0</v>
      </c>
      <c r="AR203" s="14" t="s">
        <v>141</v>
      </c>
      <c r="AT203" s="14" t="s">
        <v>107</v>
      </c>
      <c r="AU203" s="14" t="s">
        <v>85</v>
      </c>
      <c r="AY203" s="14" t="s">
        <v>106</v>
      </c>
      <c r="BE203" s="55">
        <f>IF(U203="základná",N203,0)</f>
        <v>0</v>
      </c>
      <c r="BF203" s="55">
        <f>IF(U203="znížená",N203,0)</f>
        <v>0</v>
      </c>
      <c r="BG203" s="55">
        <f>IF(U203="zákl. prenesená",N203,0)</f>
        <v>0</v>
      </c>
      <c r="BH203" s="55">
        <f>IF(U203="zníž. prenesená",N203,0)</f>
        <v>0</v>
      </c>
      <c r="BI203" s="55">
        <f>IF(U203="nulová",N203,0)</f>
        <v>0</v>
      </c>
      <c r="BJ203" s="14" t="s">
        <v>85</v>
      </c>
      <c r="BK203" s="112">
        <f>ROUND(L203*K203,3)</f>
        <v>0</v>
      </c>
      <c r="BL203" s="14" t="s">
        <v>141</v>
      </c>
      <c r="BM203" s="14" t="s">
        <v>265</v>
      </c>
    </row>
    <row r="204" spans="2:65" s="1" customFormat="1" ht="38.25" customHeight="1" x14ac:dyDescent="0.3">
      <c r="B204" s="75"/>
      <c r="C204" s="104" t="s">
        <v>266</v>
      </c>
      <c r="D204" s="104" t="s">
        <v>107</v>
      </c>
      <c r="E204" s="105" t="s">
        <v>267</v>
      </c>
      <c r="F204" s="165" t="s">
        <v>268</v>
      </c>
      <c r="G204" s="165"/>
      <c r="H204" s="165"/>
      <c r="I204" s="165"/>
      <c r="J204" s="106" t="s">
        <v>155</v>
      </c>
      <c r="K204" s="107">
        <v>40</v>
      </c>
      <c r="L204" s="167">
        <v>0</v>
      </c>
      <c r="M204" s="167"/>
      <c r="N204" s="162">
        <f>ROUND(L204*K204,3)</f>
        <v>0</v>
      </c>
      <c r="O204" s="162"/>
      <c r="P204" s="162"/>
      <c r="Q204" s="162"/>
      <c r="R204" s="78"/>
      <c r="T204" s="109" t="s">
        <v>1</v>
      </c>
      <c r="U204" s="30" t="s">
        <v>24</v>
      </c>
      <c r="V204" s="26"/>
      <c r="W204" s="110">
        <f>V204*K204</f>
        <v>0</v>
      </c>
      <c r="X204" s="110">
        <v>4.6000000000000001E-4</v>
      </c>
      <c r="Y204" s="110">
        <f>X204*K204</f>
        <v>1.84E-2</v>
      </c>
      <c r="Z204" s="110">
        <v>0</v>
      </c>
      <c r="AA204" s="111">
        <f>Z204*K204</f>
        <v>0</v>
      </c>
      <c r="AR204" s="14" t="s">
        <v>141</v>
      </c>
      <c r="AT204" s="14" t="s">
        <v>107</v>
      </c>
      <c r="AU204" s="14" t="s">
        <v>85</v>
      </c>
      <c r="AY204" s="14" t="s">
        <v>106</v>
      </c>
      <c r="BE204" s="55">
        <f>IF(U204="základná",N204,0)</f>
        <v>0</v>
      </c>
      <c r="BF204" s="55">
        <f>IF(U204="znížená",N204,0)</f>
        <v>0</v>
      </c>
      <c r="BG204" s="55">
        <f>IF(U204="zákl. prenesená",N204,0)</f>
        <v>0</v>
      </c>
      <c r="BH204" s="55">
        <f>IF(U204="zníž. prenesená",N204,0)</f>
        <v>0</v>
      </c>
      <c r="BI204" s="55">
        <f>IF(U204="nulová",N204,0)</f>
        <v>0</v>
      </c>
      <c r="BJ204" s="14" t="s">
        <v>85</v>
      </c>
      <c r="BK204" s="112">
        <f>ROUND(L204*K204,3)</f>
        <v>0</v>
      </c>
      <c r="BL204" s="14" t="s">
        <v>141</v>
      </c>
      <c r="BM204" s="14" t="s">
        <v>269</v>
      </c>
    </row>
    <row r="205" spans="2:65" s="1" customFormat="1" ht="25.5" customHeight="1" x14ac:dyDescent="0.3">
      <c r="B205" s="75"/>
      <c r="C205" s="104" t="s">
        <v>270</v>
      </c>
      <c r="D205" s="104" t="s">
        <v>107</v>
      </c>
      <c r="E205" s="105" t="s">
        <v>271</v>
      </c>
      <c r="F205" s="165" t="s">
        <v>272</v>
      </c>
      <c r="G205" s="165"/>
      <c r="H205" s="165"/>
      <c r="I205" s="165"/>
      <c r="J205" s="106" t="s">
        <v>155</v>
      </c>
      <c r="K205" s="107">
        <v>40</v>
      </c>
      <c r="L205" s="167">
        <v>0</v>
      </c>
      <c r="M205" s="167"/>
      <c r="N205" s="162">
        <f>ROUND(L205*K205,3)</f>
        <v>0</v>
      </c>
      <c r="O205" s="162"/>
      <c r="P205" s="162"/>
      <c r="Q205" s="162"/>
      <c r="R205" s="78"/>
      <c r="T205" s="109" t="s">
        <v>1</v>
      </c>
      <c r="U205" s="30" t="s">
        <v>24</v>
      </c>
      <c r="V205" s="26"/>
      <c r="W205" s="110">
        <f>V205*K205</f>
        <v>0</v>
      </c>
      <c r="X205" s="110">
        <v>3.601E-2</v>
      </c>
      <c r="Y205" s="110">
        <f>X205*K205</f>
        <v>1.4403999999999999</v>
      </c>
      <c r="Z205" s="110">
        <v>0</v>
      </c>
      <c r="AA205" s="111">
        <f>Z205*K205</f>
        <v>0</v>
      </c>
      <c r="AR205" s="14" t="s">
        <v>141</v>
      </c>
      <c r="AT205" s="14" t="s">
        <v>107</v>
      </c>
      <c r="AU205" s="14" t="s">
        <v>85</v>
      </c>
      <c r="AY205" s="14" t="s">
        <v>106</v>
      </c>
      <c r="BE205" s="55">
        <f>IF(U205="základná",N205,0)</f>
        <v>0</v>
      </c>
      <c r="BF205" s="55">
        <f>IF(U205="znížená",N205,0)</f>
        <v>0</v>
      </c>
      <c r="BG205" s="55">
        <f>IF(U205="zákl. prenesená",N205,0)</f>
        <v>0</v>
      </c>
      <c r="BH205" s="55">
        <f>IF(U205="zníž. prenesená",N205,0)</f>
        <v>0</v>
      </c>
      <c r="BI205" s="55">
        <f>IF(U205="nulová",N205,0)</f>
        <v>0</v>
      </c>
      <c r="BJ205" s="14" t="s">
        <v>85</v>
      </c>
      <c r="BK205" s="112">
        <f>ROUND(L205*K205,3)</f>
        <v>0</v>
      </c>
      <c r="BL205" s="14" t="s">
        <v>141</v>
      </c>
      <c r="BM205" s="14" t="s">
        <v>273</v>
      </c>
    </row>
    <row r="206" spans="2:65" s="1" customFormat="1" ht="25.5" customHeight="1" x14ac:dyDescent="0.3">
      <c r="B206" s="75"/>
      <c r="C206" s="104" t="s">
        <v>274</v>
      </c>
      <c r="D206" s="104" t="s">
        <v>107</v>
      </c>
      <c r="E206" s="105" t="s">
        <v>275</v>
      </c>
      <c r="F206" s="165" t="s">
        <v>276</v>
      </c>
      <c r="G206" s="165"/>
      <c r="H206" s="165"/>
      <c r="I206" s="165"/>
      <c r="J206" s="106" t="s">
        <v>165</v>
      </c>
      <c r="K206" s="107">
        <v>1.4590000000000001</v>
      </c>
      <c r="L206" s="167">
        <v>0</v>
      </c>
      <c r="M206" s="167"/>
      <c r="N206" s="162">
        <f>ROUND(L206*K206,3)</f>
        <v>0</v>
      </c>
      <c r="O206" s="162"/>
      <c r="P206" s="162"/>
      <c r="Q206" s="162"/>
      <c r="R206" s="78"/>
      <c r="T206" s="109" t="s">
        <v>1</v>
      </c>
      <c r="U206" s="30" t="s">
        <v>24</v>
      </c>
      <c r="V206" s="26"/>
      <c r="W206" s="110">
        <f>V206*K206</f>
        <v>0</v>
      </c>
      <c r="X206" s="110">
        <v>0</v>
      </c>
      <c r="Y206" s="110">
        <f>X206*K206</f>
        <v>0</v>
      </c>
      <c r="Z206" s="110">
        <v>0</v>
      </c>
      <c r="AA206" s="111">
        <f>Z206*K206</f>
        <v>0</v>
      </c>
      <c r="AR206" s="14" t="s">
        <v>141</v>
      </c>
      <c r="AT206" s="14" t="s">
        <v>107</v>
      </c>
      <c r="AU206" s="14" t="s">
        <v>85</v>
      </c>
      <c r="AY206" s="14" t="s">
        <v>106</v>
      </c>
      <c r="BE206" s="55">
        <f>IF(U206="základná",N206,0)</f>
        <v>0</v>
      </c>
      <c r="BF206" s="55">
        <f>IF(U206="znížená",N206,0)</f>
        <v>0</v>
      </c>
      <c r="BG206" s="55">
        <f>IF(U206="zákl. prenesená",N206,0)</f>
        <v>0</v>
      </c>
      <c r="BH206" s="55">
        <f>IF(U206="zníž. prenesená",N206,0)</f>
        <v>0</v>
      </c>
      <c r="BI206" s="55">
        <f>IF(U206="nulová",N206,0)</f>
        <v>0</v>
      </c>
      <c r="BJ206" s="14" t="s">
        <v>85</v>
      </c>
      <c r="BK206" s="112">
        <f>ROUND(L206*K206,3)</f>
        <v>0</v>
      </c>
      <c r="BL206" s="14" t="s">
        <v>141</v>
      </c>
      <c r="BM206" s="14" t="s">
        <v>277</v>
      </c>
    </row>
    <row r="207" spans="2:65" s="5" customFormat="1" ht="29.85" customHeight="1" x14ac:dyDescent="0.3">
      <c r="B207" s="93"/>
      <c r="C207" s="94"/>
      <c r="D207" s="103" t="s">
        <v>74</v>
      </c>
      <c r="E207" s="103"/>
      <c r="F207" s="103"/>
      <c r="G207" s="103"/>
      <c r="H207" s="103"/>
      <c r="I207" s="103"/>
      <c r="J207" s="103"/>
      <c r="K207" s="103"/>
      <c r="L207" s="103"/>
      <c r="M207" s="103"/>
      <c r="N207" s="169">
        <f>BK207</f>
        <v>0</v>
      </c>
      <c r="O207" s="170"/>
      <c r="P207" s="170"/>
      <c r="Q207" s="170"/>
      <c r="R207" s="96"/>
      <c r="T207" s="97"/>
      <c r="U207" s="94"/>
      <c r="V207" s="94"/>
      <c r="W207" s="98">
        <f>SUM(W208:W255)</f>
        <v>0</v>
      </c>
      <c r="X207" s="94"/>
      <c r="Y207" s="98">
        <f>SUM(Y208:Y255)</f>
        <v>0.98236000000000012</v>
      </c>
      <c r="Z207" s="94"/>
      <c r="AA207" s="99">
        <f>SUM(AA208:AA255)</f>
        <v>1.8850600000000002</v>
      </c>
      <c r="AR207" s="100" t="s">
        <v>85</v>
      </c>
      <c r="AT207" s="101" t="s">
        <v>38</v>
      </c>
      <c r="AU207" s="101" t="s">
        <v>40</v>
      </c>
      <c r="AY207" s="100" t="s">
        <v>106</v>
      </c>
      <c r="BK207" s="102">
        <f>SUM(BK208:BK255)</f>
        <v>0</v>
      </c>
    </row>
    <row r="208" spans="2:65" s="1" customFormat="1" ht="38.25" customHeight="1" x14ac:dyDescent="0.3">
      <c r="B208" s="75"/>
      <c r="C208" s="104" t="s">
        <v>278</v>
      </c>
      <c r="D208" s="104" t="s">
        <v>107</v>
      </c>
      <c r="E208" s="105" t="s">
        <v>279</v>
      </c>
      <c r="F208" s="165" t="s">
        <v>280</v>
      </c>
      <c r="G208" s="165"/>
      <c r="H208" s="165"/>
      <c r="I208" s="165"/>
      <c r="J208" s="106" t="s">
        <v>281</v>
      </c>
      <c r="K208" s="107">
        <v>2</v>
      </c>
      <c r="L208" s="167">
        <v>0</v>
      </c>
      <c r="M208" s="167"/>
      <c r="N208" s="162">
        <f>ROUND(L208*K208,3)</f>
        <v>0</v>
      </c>
      <c r="O208" s="162"/>
      <c r="P208" s="162"/>
      <c r="Q208" s="162"/>
      <c r="R208" s="78"/>
      <c r="T208" s="109" t="s">
        <v>1</v>
      </c>
      <c r="U208" s="30" t="s">
        <v>24</v>
      </c>
      <c r="V208" s="26"/>
      <c r="W208" s="110">
        <f>V208*K208</f>
        <v>0</v>
      </c>
      <c r="X208" s="110">
        <v>0</v>
      </c>
      <c r="Y208" s="110">
        <f>X208*K208</f>
        <v>0</v>
      </c>
      <c r="Z208" s="110">
        <v>1.933E-2</v>
      </c>
      <c r="AA208" s="111">
        <f>Z208*K208</f>
        <v>3.866E-2</v>
      </c>
      <c r="AR208" s="14" t="s">
        <v>141</v>
      </c>
      <c r="AT208" s="14" t="s">
        <v>107</v>
      </c>
      <c r="AU208" s="14" t="s">
        <v>85</v>
      </c>
      <c r="AY208" s="14" t="s">
        <v>106</v>
      </c>
      <c r="BE208" s="55">
        <f>IF(U208="základná",N208,0)</f>
        <v>0</v>
      </c>
      <c r="BF208" s="55">
        <f>IF(U208="znížená",N208,0)</f>
        <v>0</v>
      </c>
      <c r="BG208" s="55">
        <f>IF(U208="zákl. prenesená",N208,0)</f>
        <v>0</v>
      </c>
      <c r="BH208" s="55">
        <f>IF(U208="zníž. prenesená",N208,0)</f>
        <v>0</v>
      </c>
      <c r="BI208" s="55">
        <f>IF(U208="nulová",N208,0)</f>
        <v>0</v>
      </c>
      <c r="BJ208" s="14" t="s">
        <v>85</v>
      </c>
      <c r="BK208" s="112">
        <f>ROUND(L208*K208,3)</f>
        <v>0</v>
      </c>
      <c r="BL208" s="14" t="s">
        <v>141</v>
      </c>
      <c r="BM208" s="14" t="s">
        <v>282</v>
      </c>
    </row>
    <row r="209" spans="2:65" s="1" customFormat="1" ht="25.5" customHeight="1" x14ac:dyDescent="0.3">
      <c r="B209" s="75"/>
      <c r="C209" s="104" t="s">
        <v>283</v>
      </c>
      <c r="D209" s="104" t="s">
        <v>107</v>
      </c>
      <c r="E209" s="105" t="s">
        <v>284</v>
      </c>
      <c r="F209" s="165" t="s">
        <v>285</v>
      </c>
      <c r="G209" s="165"/>
      <c r="H209" s="165"/>
      <c r="I209" s="165"/>
      <c r="J209" s="106" t="s">
        <v>281</v>
      </c>
      <c r="K209" s="107">
        <v>2</v>
      </c>
      <c r="L209" s="167">
        <v>0</v>
      </c>
      <c r="M209" s="167"/>
      <c r="N209" s="162">
        <f>ROUND(L209*K209,3)</f>
        <v>0</v>
      </c>
      <c r="O209" s="162"/>
      <c r="P209" s="162"/>
      <c r="Q209" s="162"/>
      <c r="R209" s="78"/>
      <c r="T209" s="109" t="s">
        <v>1</v>
      </c>
      <c r="U209" s="30" t="s">
        <v>24</v>
      </c>
      <c r="V209" s="26"/>
      <c r="W209" s="110">
        <f>V209*K209</f>
        <v>0</v>
      </c>
      <c r="X209" s="110">
        <v>8.3000000000000001E-4</v>
      </c>
      <c r="Y209" s="110">
        <f>X209*K209</f>
        <v>1.66E-3</v>
      </c>
      <c r="Z209" s="110">
        <v>0</v>
      </c>
      <c r="AA209" s="111">
        <f>Z209*K209</f>
        <v>0</v>
      </c>
      <c r="AR209" s="14" t="s">
        <v>141</v>
      </c>
      <c r="AT209" s="14" t="s">
        <v>107</v>
      </c>
      <c r="AU209" s="14" t="s">
        <v>85</v>
      </c>
      <c r="AY209" s="14" t="s">
        <v>106</v>
      </c>
      <c r="BE209" s="55">
        <f>IF(U209="základná",N209,0)</f>
        <v>0</v>
      </c>
      <c r="BF209" s="55">
        <f>IF(U209="znížená",N209,0)</f>
        <v>0</v>
      </c>
      <c r="BG209" s="55">
        <f>IF(U209="zákl. prenesená",N209,0)</f>
        <v>0</v>
      </c>
      <c r="BH209" s="55">
        <f>IF(U209="zníž. prenesená",N209,0)</f>
        <v>0</v>
      </c>
      <c r="BI209" s="55">
        <f>IF(U209="nulová",N209,0)</f>
        <v>0</v>
      </c>
      <c r="BJ209" s="14" t="s">
        <v>85</v>
      </c>
      <c r="BK209" s="112">
        <f>ROUND(L209*K209,3)</f>
        <v>0</v>
      </c>
      <c r="BL209" s="14" t="s">
        <v>141</v>
      </c>
      <c r="BM209" s="14" t="s">
        <v>286</v>
      </c>
    </row>
    <row r="210" spans="2:65" s="1" customFormat="1" ht="38.25" customHeight="1" x14ac:dyDescent="0.3">
      <c r="B210" s="75"/>
      <c r="C210" s="136" t="s">
        <v>287</v>
      </c>
      <c r="D210" s="136" t="s">
        <v>288</v>
      </c>
      <c r="E210" s="137" t="s">
        <v>289</v>
      </c>
      <c r="F210" s="173" t="s">
        <v>290</v>
      </c>
      <c r="G210" s="173"/>
      <c r="H210" s="173"/>
      <c r="I210" s="173"/>
      <c r="J210" s="138" t="s">
        <v>150</v>
      </c>
      <c r="K210" s="139">
        <v>2</v>
      </c>
      <c r="L210" s="174">
        <v>0</v>
      </c>
      <c r="M210" s="174"/>
      <c r="N210" s="168">
        <f>ROUND(L210*K210,3)</f>
        <v>0</v>
      </c>
      <c r="O210" s="162"/>
      <c r="P210" s="162"/>
      <c r="Q210" s="162"/>
      <c r="R210" s="78"/>
      <c r="T210" s="109" t="s">
        <v>1</v>
      </c>
      <c r="U210" s="30" t="s">
        <v>24</v>
      </c>
      <c r="V210" s="26"/>
      <c r="W210" s="110">
        <f>V210*K210</f>
        <v>0</v>
      </c>
      <c r="X210" s="110">
        <v>2.58E-2</v>
      </c>
      <c r="Y210" s="110">
        <f>X210*K210</f>
        <v>5.16E-2</v>
      </c>
      <c r="Z210" s="110">
        <v>0</v>
      </c>
      <c r="AA210" s="111">
        <f>Z210*K210</f>
        <v>0</v>
      </c>
      <c r="AR210" s="14" t="s">
        <v>250</v>
      </c>
      <c r="AT210" s="14" t="s">
        <v>288</v>
      </c>
      <c r="AU210" s="14" t="s">
        <v>85</v>
      </c>
      <c r="AY210" s="14" t="s">
        <v>106</v>
      </c>
      <c r="BE210" s="55">
        <f>IF(U210="základná",N210,0)</f>
        <v>0</v>
      </c>
      <c r="BF210" s="55">
        <f>IF(U210="znížená",N210,0)</f>
        <v>0</v>
      </c>
      <c r="BG210" s="55">
        <f>IF(U210="zákl. prenesená",N210,0)</f>
        <v>0</v>
      </c>
      <c r="BH210" s="55">
        <f>IF(U210="zníž. prenesená",N210,0)</f>
        <v>0</v>
      </c>
      <c r="BI210" s="55">
        <f>IF(U210="nulová",N210,0)</f>
        <v>0</v>
      </c>
      <c r="BJ210" s="14" t="s">
        <v>85</v>
      </c>
      <c r="BK210" s="112">
        <f>ROUND(L210*K210,3)</f>
        <v>0</v>
      </c>
      <c r="BL210" s="14" t="s">
        <v>141</v>
      </c>
      <c r="BM210" s="14" t="s">
        <v>291</v>
      </c>
    </row>
    <row r="211" spans="2:65" s="1" customFormat="1" ht="25.5" customHeight="1" x14ac:dyDescent="0.3">
      <c r="B211" s="75"/>
      <c r="C211" s="104" t="s">
        <v>292</v>
      </c>
      <c r="D211" s="104" t="s">
        <v>107</v>
      </c>
      <c r="E211" s="105" t="s">
        <v>293</v>
      </c>
      <c r="F211" s="165" t="s">
        <v>294</v>
      </c>
      <c r="G211" s="165"/>
      <c r="H211" s="165"/>
      <c r="I211" s="165"/>
      <c r="J211" s="106" t="s">
        <v>281</v>
      </c>
      <c r="K211" s="107">
        <v>16</v>
      </c>
      <c r="L211" s="167">
        <v>0</v>
      </c>
      <c r="M211" s="167"/>
      <c r="N211" s="162">
        <f>ROUND(L211*K211,3)</f>
        <v>0</v>
      </c>
      <c r="O211" s="162"/>
      <c r="P211" s="162"/>
      <c r="Q211" s="162"/>
      <c r="R211" s="78"/>
      <c r="T211" s="109" t="s">
        <v>1</v>
      </c>
      <c r="U211" s="30" t="s">
        <v>24</v>
      </c>
      <c r="V211" s="26"/>
      <c r="W211" s="110">
        <f>V211*K211</f>
        <v>0</v>
      </c>
      <c r="X211" s="110">
        <v>0</v>
      </c>
      <c r="Y211" s="110">
        <f>X211*K211</f>
        <v>0</v>
      </c>
      <c r="Z211" s="110">
        <v>1.9460000000000002E-2</v>
      </c>
      <c r="AA211" s="111">
        <f>Z211*K211</f>
        <v>0.31136000000000003</v>
      </c>
      <c r="AR211" s="14" t="s">
        <v>141</v>
      </c>
      <c r="AT211" s="14" t="s">
        <v>107</v>
      </c>
      <c r="AU211" s="14" t="s">
        <v>85</v>
      </c>
      <c r="AY211" s="14" t="s">
        <v>106</v>
      </c>
      <c r="BE211" s="55">
        <f>IF(U211="základná",N211,0)</f>
        <v>0</v>
      </c>
      <c r="BF211" s="55">
        <f>IF(U211="znížená",N211,0)</f>
        <v>0</v>
      </c>
      <c r="BG211" s="55">
        <f>IF(U211="zákl. prenesená",N211,0)</f>
        <v>0</v>
      </c>
      <c r="BH211" s="55">
        <f>IF(U211="zníž. prenesená",N211,0)</f>
        <v>0</v>
      </c>
      <c r="BI211" s="55">
        <f>IF(U211="nulová",N211,0)</f>
        <v>0</v>
      </c>
      <c r="BJ211" s="14" t="s">
        <v>85</v>
      </c>
      <c r="BK211" s="112">
        <f>ROUND(L211*K211,3)</f>
        <v>0</v>
      </c>
      <c r="BL211" s="14" t="s">
        <v>141</v>
      </c>
      <c r="BM211" s="14" t="s">
        <v>295</v>
      </c>
    </row>
    <row r="212" spans="2:65" s="6" customFormat="1" ht="16.5" customHeight="1" x14ac:dyDescent="0.3">
      <c r="B212" s="113"/>
      <c r="C212" s="114"/>
      <c r="D212" s="114"/>
      <c r="E212" s="115" t="s">
        <v>1</v>
      </c>
      <c r="F212" s="171" t="s">
        <v>296</v>
      </c>
      <c r="G212" s="172"/>
      <c r="H212" s="172"/>
      <c r="I212" s="172"/>
      <c r="J212" s="114"/>
      <c r="K212" s="116">
        <v>8</v>
      </c>
      <c r="L212" s="114"/>
      <c r="M212" s="114"/>
      <c r="N212" s="114"/>
      <c r="O212" s="114"/>
      <c r="P212" s="114"/>
      <c r="Q212" s="114"/>
      <c r="R212" s="117"/>
      <c r="T212" s="118"/>
      <c r="U212" s="114"/>
      <c r="V212" s="114"/>
      <c r="W212" s="114"/>
      <c r="X212" s="114"/>
      <c r="Y212" s="114"/>
      <c r="Z212" s="114"/>
      <c r="AA212" s="119"/>
      <c r="AT212" s="120" t="s">
        <v>114</v>
      </c>
      <c r="AU212" s="120" t="s">
        <v>85</v>
      </c>
      <c r="AV212" s="6" t="s">
        <v>85</v>
      </c>
      <c r="AW212" s="6" t="s">
        <v>17</v>
      </c>
      <c r="AX212" s="6" t="s">
        <v>39</v>
      </c>
      <c r="AY212" s="120" t="s">
        <v>106</v>
      </c>
    </row>
    <row r="213" spans="2:65" s="6" customFormat="1" ht="16.5" customHeight="1" x14ac:dyDescent="0.3">
      <c r="B213" s="113"/>
      <c r="C213" s="114"/>
      <c r="D213" s="114"/>
      <c r="E213" s="115" t="s">
        <v>1</v>
      </c>
      <c r="F213" s="175" t="s">
        <v>296</v>
      </c>
      <c r="G213" s="176"/>
      <c r="H213" s="176"/>
      <c r="I213" s="176"/>
      <c r="J213" s="114"/>
      <c r="K213" s="116">
        <v>8</v>
      </c>
      <c r="L213" s="114"/>
      <c r="M213" s="114"/>
      <c r="N213" s="114"/>
      <c r="O213" s="114"/>
      <c r="P213" s="114"/>
      <c r="Q213" s="114"/>
      <c r="R213" s="117"/>
      <c r="T213" s="118"/>
      <c r="U213" s="114"/>
      <c r="V213" s="114"/>
      <c r="W213" s="114"/>
      <c r="X213" s="114"/>
      <c r="Y213" s="114"/>
      <c r="Z213" s="114"/>
      <c r="AA213" s="119"/>
      <c r="AT213" s="120" t="s">
        <v>114</v>
      </c>
      <c r="AU213" s="120" t="s">
        <v>85</v>
      </c>
      <c r="AV213" s="6" t="s">
        <v>85</v>
      </c>
      <c r="AW213" s="6" t="s">
        <v>17</v>
      </c>
      <c r="AX213" s="6" t="s">
        <v>39</v>
      </c>
      <c r="AY213" s="120" t="s">
        <v>106</v>
      </c>
    </row>
    <row r="214" spans="2:65" s="7" customFormat="1" ht="16.5" customHeight="1" x14ac:dyDescent="0.3">
      <c r="B214" s="121"/>
      <c r="C214" s="122"/>
      <c r="D214" s="122"/>
      <c r="E214" s="123" t="s">
        <v>1</v>
      </c>
      <c r="F214" s="177" t="s">
        <v>115</v>
      </c>
      <c r="G214" s="178"/>
      <c r="H214" s="178"/>
      <c r="I214" s="178"/>
      <c r="J214" s="122"/>
      <c r="K214" s="124">
        <v>16</v>
      </c>
      <c r="L214" s="122"/>
      <c r="M214" s="122"/>
      <c r="N214" s="122"/>
      <c r="O214" s="122"/>
      <c r="P214" s="122"/>
      <c r="Q214" s="122"/>
      <c r="R214" s="125"/>
      <c r="T214" s="126"/>
      <c r="U214" s="122"/>
      <c r="V214" s="122"/>
      <c r="W214" s="122"/>
      <c r="X214" s="122"/>
      <c r="Y214" s="122"/>
      <c r="Z214" s="122"/>
      <c r="AA214" s="127"/>
      <c r="AT214" s="128" t="s">
        <v>114</v>
      </c>
      <c r="AU214" s="128" t="s">
        <v>85</v>
      </c>
      <c r="AV214" s="7" t="s">
        <v>111</v>
      </c>
      <c r="AW214" s="7" t="s">
        <v>17</v>
      </c>
      <c r="AX214" s="7" t="s">
        <v>40</v>
      </c>
      <c r="AY214" s="128" t="s">
        <v>106</v>
      </c>
    </row>
    <row r="215" spans="2:65" s="1" customFormat="1" ht="25.5" customHeight="1" x14ac:dyDescent="0.3">
      <c r="B215" s="75"/>
      <c r="C215" s="104" t="s">
        <v>297</v>
      </c>
      <c r="D215" s="104" t="s">
        <v>107</v>
      </c>
      <c r="E215" s="105" t="s">
        <v>298</v>
      </c>
      <c r="F215" s="165" t="s">
        <v>299</v>
      </c>
      <c r="G215" s="165"/>
      <c r="H215" s="165"/>
      <c r="I215" s="165"/>
      <c r="J215" s="106" t="s">
        <v>281</v>
      </c>
      <c r="K215" s="107">
        <v>12</v>
      </c>
      <c r="L215" s="167">
        <v>0</v>
      </c>
      <c r="M215" s="167"/>
      <c r="N215" s="162">
        <f t="shared" ref="N215:N226" si="15">ROUND(L215*K215,3)</f>
        <v>0</v>
      </c>
      <c r="O215" s="162"/>
      <c r="P215" s="162"/>
      <c r="Q215" s="162"/>
      <c r="R215" s="78"/>
      <c r="T215" s="109" t="s">
        <v>1</v>
      </c>
      <c r="U215" s="30" t="s">
        <v>24</v>
      </c>
      <c r="V215" s="26"/>
      <c r="W215" s="110">
        <f t="shared" ref="W215:W226" si="16">V215*K215</f>
        <v>0</v>
      </c>
      <c r="X215" s="110">
        <v>5.6999999999999998E-4</v>
      </c>
      <c r="Y215" s="110">
        <f t="shared" ref="Y215:Y226" si="17">X215*K215</f>
        <v>6.8399999999999997E-3</v>
      </c>
      <c r="Z215" s="110">
        <v>0</v>
      </c>
      <c r="AA215" s="111">
        <f t="shared" ref="AA215:AA226" si="18">Z215*K215</f>
        <v>0</v>
      </c>
      <c r="AR215" s="14" t="s">
        <v>141</v>
      </c>
      <c r="AT215" s="14" t="s">
        <v>107</v>
      </c>
      <c r="AU215" s="14" t="s">
        <v>85</v>
      </c>
      <c r="AY215" s="14" t="s">
        <v>106</v>
      </c>
      <c r="BE215" s="55">
        <f t="shared" ref="BE215:BE226" si="19">IF(U215="základná",N215,0)</f>
        <v>0</v>
      </c>
      <c r="BF215" s="55">
        <f t="shared" ref="BF215:BF226" si="20">IF(U215="znížená",N215,0)</f>
        <v>0</v>
      </c>
      <c r="BG215" s="55">
        <f t="shared" ref="BG215:BG226" si="21">IF(U215="zákl. prenesená",N215,0)</f>
        <v>0</v>
      </c>
      <c r="BH215" s="55">
        <f t="shared" ref="BH215:BH226" si="22">IF(U215="zníž. prenesená",N215,0)</f>
        <v>0</v>
      </c>
      <c r="BI215" s="55">
        <f t="shared" ref="BI215:BI226" si="23">IF(U215="nulová",N215,0)</f>
        <v>0</v>
      </c>
      <c r="BJ215" s="14" t="s">
        <v>85</v>
      </c>
      <c r="BK215" s="112">
        <f t="shared" ref="BK215:BK226" si="24">ROUND(L215*K215,3)</f>
        <v>0</v>
      </c>
      <c r="BL215" s="14" t="s">
        <v>141</v>
      </c>
      <c r="BM215" s="14" t="s">
        <v>300</v>
      </c>
    </row>
    <row r="216" spans="2:65" s="1" customFormat="1" ht="25.5" customHeight="1" x14ac:dyDescent="0.3">
      <c r="B216" s="75"/>
      <c r="C216" s="136" t="s">
        <v>301</v>
      </c>
      <c r="D216" s="136" t="s">
        <v>288</v>
      </c>
      <c r="E216" s="137" t="s">
        <v>302</v>
      </c>
      <c r="F216" s="173" t="s">
        <v>303</v>
      </c>
      <c r="G216" s="173"/>
      <c r="H216" s="173"/>
      <c r="I216" s="173"/>
      <c r="J216" s="138" t="s">
        <v>150</v>
      </c>
      <c r="K216" s="139">
        <v>12</v>
      </c>
      <c r="L216" s="174">
        <v>0</v>
      </c>
      <c r="M216" s="174"/>
      <c r="N216" s="168">
        <f t="shared" si="15"/>
        <v>0</v>
      </c>
      <c r="O216" s="162"/>
      <c r="P216" s="162"/>
      <c r="Q216" s="162"/>
      <c r="R216" s="78"/>
      <c r="T216" s="109" t="s">
        <v>1</v>
      </c>
      <c r="U216" s="30" t="s">
        <v>24</v>
      </c>
      <c r="V216" s="26"/>
      <c r="W216" s="110">
        <f t="shared" si="16"/>
        <v>0</v>
      </c>
      <c r="X216" s="110">
        <v>1.2999999999999999E-2</v>
      </c>
      <c r="Y216" s="110">
        <f t="shared" si="17"/>
        <v>0.156</v>
      </c>
      <c r="Z216" s="110">
        <v>0</v>
      </c>
      <c r="AA216" s="111">
        <f t="shared" si="18"/>
        <v>0</v>
      </c>
      <c r="AR216" s="14" t="s">
        <v>250</v>
      </c>
      <c r="AT216" s="14" t="s">
        <v>288</v>
      </c>
      <c r="AU216" s="14" t="s">
        <v>85</v>
      </c>
      <c r="AY216" s="14" t="s">
        <v>106</v>
      </c>
      <c r="BE216" s="55">
        <f t="shared" si="19"/>
        <v>0</v>
      </c>
      <c r="BF216" s="55">
        <f t="shared" si="20"/>
        <v>0</v>
      </c>
      <c r="BG216" s="55">
        <f t="shared" si="21"/>
        <v>0</v>
      </c>
      <c r="BH216" s="55">
        <f t="shared" si="22"/>
        <v>0</v>
      </c>
      <c r="BI216" s="55">
        <f t="shared" si="23"/>
        <v>0</v>
      </c>
      <c r="BJ216" s="14" t="s">
        <v>85</v>
      </c>
      <c r="BK216" s="112">
        <f t="shared" si="24"/>
        <v>0</v>
      </c>
      <c r="BL216" s="14" t="s">
        <v>141</v>
      </c>
      <c r="BM216" s="14" t="s">
        <v>304</v>
      </c>
    </row>
    <row r="217" spans="2:65" s="1" customFormat="1" ht="16.5" customHeight="1" x14ac:dyDescent="0.3">
      <c r="B217" s="75"/>
      <c r="C217" s="104" t="s">
        <v>305</v>
      </c>
      <c r="D217" s="104" t="s">
        <v>107</v>
      </c>
      <c r="E217" s="105" t="s">
        <v>306</v>
      </c>
      <c r="F217" s="165" t="s">
        <v>307</v>
      </c>
      <c r="G217" s="165"/>
      <c r="H217" s="165"/>
      <c r="I217" s="165"/>
      <c r="J217" s="106" t="s">
        <v>281</v>
      </c>
      <c r="K217" s="107">
        <v>6</v>
      </c>
      <c r="L217" s="167">
        <v>0</v>
      </c>
      <c r="M217" s="167"/>
      <c r="N217" s="162">
        <f t="shared" si="15"/>
        <v>0</v>
      </c>
      <c r="O217" s="162"/>
      <c r="P217" s="162"/>
      <c r="Q217" s="162"/>
      <c r="R217" s="78"/>
      <c r="T217" s="109" t="s">
        <v>1</v>
      </c>
      <c r="U217" s="30" t="s">
        <v>24</v>
      </c>
      <c r="V217" s="26"/>
      <c r="W217" s="110">
        <f t="shared" si="16"/>
        <v>0</v>
      </c>
      <c r="X217" s="110">
        <v>0</v>
      </c>
      <c r="Y217" s="110">
        <f t="shared" si="17"/>
        <v>0</v>
      </c>
      <c r="Z217" s="110">
        <v>1.7600000000000001E-2</v>
      </c>
      <c r="AA217" s="111">
        <f t="shared" si="18"/>
        <v>0.1056</v>
      </c>
      <c r="AR217" s="14" t="s">
        <v>141</v>
      </c>
      <c r="AT217" s="14" t="s">
        <v>107</v>
      </c>
      <c r="AU217" s="14" t="s">
        <v>85</v>
      </c>
      <c r="AY217" s="14" t="s">
        <v>106</v>
      </c>
      <c r="BE217" s="55">
        <f t="shared" si="19"/>
        <v>0</v>
      </c>
      <c r="BF217" s="55">
        <f t="shared" si="20"/>
        <v>0</v>
      </c>
      <c r="BG217" s="55">
        <f t="shared" si="21"/>
        <v>0</v>
      </c>
      <c r="BH217" s="55">
        <f t="shared" si="22"/>
        <v>0</v>
      </c>
      <c r="BI217" s="55">
        <f t="shared" si="23"/>
        <v>0</v>
      </c>
      <c r="BJ217" s="14" t="s">
        <v>85</v>
      </c>
      <c r="BK217" s="112">
        <f t="shared" si="24"/>
        <v>0</v>
      </c>
      <c r="BL217" s="14" t="s">
        <v>141</v>
      </c>
      <c r="BM217" s="14" t="s">
        <v>308</v>
      </c>
    </row>
    <row r="218" spans="2:65" s="1" customFormat="1" ht="25.5" customHeight="1" x14ac:dyDescent="0.3">
      <c r="B218" s="75"/>
      <c r="C218" s="104" t="s">
        <v>309</v>
      </c>
      <c r="D218" s="104" t="s">
        <v>107</v>
      </c>
      <c r="E218" s="105" t="s">
        <v>310</v>
      </c>
      <c r="F218" s="165" t="s">
        <v>311</v>
      </c>
      <c r="G218" s="165"/>
      <c r="H218" s="165"/>
      <c r="I218" s="165"/>
      <c r="J218" s="106" t="s">
        <v>281</v>
      </c>
      <c r="K218" s="107">
        <v>12</v>
      </c>
      <c r="L218" s="167">
        <v>0</v>
      </c>
      <c r="M218" s="167"/>
      <c r="N218" s="162">
        <f t="shared" si="15"/>
        <v>0</v>
      </c>
      <c r="O218" s="162"/>
      <c r="P218" s="162"/>
      <c r="Q218" s="162"/>
      <c r="R218" s="78"/>
      <c r="T218" s="109" t="s">
        <v>1</v>
      </c>
      <c r="U218" s="30" t="s">
        <v>24</v>
      </c>
      <c r="V218" s="26"/>
      <c r="W218" s="110">
        <f t="shared" si="16"/>
        <v>0</v>
      </c>
      <c r="X218" s="110">
        <v>0</v>
      </c>
      <c r="Y218" s="110">
        <f t="shared" si="17"/>
        <v>0</v>
      </c>
      <c r="Z218" s="110">
        <v>8.7999999999999995E-2</v>
      </c>
      <c r="AA218" s="111">
        <f t="shared" si="18"/>
        <v>1.056</v>
      </c>
      <c r="AR218" s="14" t="s">
        <v>141</v>
      </c>
      <c r="AT218" s="14" t="s">
        <v>107</v>
      </c>
      <c r="AU218" s="14" t="s">
        <v>85</v>
      </c>
      <c r="AY218" s="14" t="s">
        <v>106</v>
      </c>
      <c r="BE218" s="55">
        <f t="shared" si="19"/>
        <v>0</v>
      </c>
      <c r="BF218" s="55">
        <f t="shared" si="20"/>
        <v>0</v>
      </c>
      <c r="BG218" s="55">
        <f t="shared" si="21"/>
        <v>0</v>
      </c>
      <c r="BH218" s="55">
        <f t="shared" si="22"/>
        <v>0</v>
      </c>
      <c r="BI218" s="55">
        <f t="shared" si="23"/>
        <v>0</v>
      </c>
      <c r="BJ218" s="14" t="s">
        <v>85</v>
      </c>
      <c r="BK218" s="112">
        <f t="shared" si="24"/>
        <v>0</v>
      </c>
      <c r="BL218" s="14" t="s">
        <v>141</v>
      </c>
      <c r="BM218" s="14" t="s">
        <v>312</v>
      </c>
    </row>
    <row r="219" spans="2:65" s="1" customFormat="1" ht="25.5" customHeight="1" x14ac:dyDescent="0.3">
      <c r="B219" s="75"/>
      <c r="C219" s="104" t="s">
        <v>313</v>
      </c>
      <c r="D219" s="104" t="s">
        <v>107</v>
      </c>
      <c r="E219" s="105" t="s">
        <v>314</v>
      </c>
      <c r="F219" s="165" t="s">
        <v>315</v>
      </c>
      <c r="G219" s="165"/>
      <c r="H219" s="165"/>
      <c r="I219" s="165"/>
      <c r="J219" s="106" t="s">
        <v>281</v>
      </c>
      <c r="K219" s="107">
        <v>12</v>
      </c>
      <c r="L219" s="167">
        <v>0</v>
      </c>
      <c r="M219" s="167"/>
      <c r="N219" s="162">
        <f t="shared" si="15"/>
        <v>0</v>
      </c>
      <c r="O219" s="162"/>
      <c r="P219" s="162"/>
      <c r="Q219" s="162"/>
      <c r="R219" s="78"/>
      <c r="T219" s="109" t="s">
        <v>1</v>
      </c>
      <c r="U219" s="30" t="s">
        <v>24</v>
      </c>
      <c r="V219" s="26"/>
      <c r="W219" s="110">
        <f t="shared" si="16"/>
        <v>0</v>
      </c>
      <c r="X219" s="110">
        <v>0</v>
      </c>
      <c r="Y219" s="110">
        <f t="shared" si="17"/>
        <v>0</v>
      </c>
      <c r="Z219" s="110">
        <v>2.4500000000000001E-2</v>
      </c>
      <c r="AA219" s="111">
        <f t="shared" si="18"/>
        <v>0.29400000000000004</v>
      </c>
      <c r="AR219" s="14" t="s">
        <v>141</v>
      </c>
      <c r="AT219" s="14" t="s">
        <v>107</v>
      </c>
      <c r="AU219" s="14" t="s">
        <v>85</v>
      </c>
      <c r="AY219" s="14" t="s">
        <v>106</v>
      </c>
      <c r="BE219" s="55">
        <f t="shared" si="19"/>
        <v>0</v>
      </c>
      <c r="BF219" s="55">
        <f t="shared" si="20"/>
        <v>0</v>
      </c>
      <c r="BG219" s="55">
        <f t="shared" si="21"/>
        <v>0</v>
      </c>
      <c r="BH219" s="55">
        <f t="shared" si="22"/>
        <v>0</v>
      </c>
      <c r="BI219" s="55">
        <f t="shared" si="23"/>
        <v>0</v>
      </c>
      <c r="BJ219" s="14" t="s">
        <v>85</v>
      </c>
      <c r="BK219" s="112">
        <f t="shared" si="24"/>
        <v>0</v>
      </c>
      <c r="BL219" s="14" t="s">
        <v>141</v>
      </c>
      <c r="BM219" s="14" t="s">
        <v>316</v>
      </c>
    </row>
    <row r="220" spans="2:65" s="1" customFormat="1" ht="25.5" customHeight="1" x14ac:dyDescent="0.3">
      <c r="B220" s="75"/>
      <c r="C220" s="104" t="s">
        <v>317</v>
      </c>
      <c r="D220" s="104" t="s">
        <v>107</v>
      </c>
      <c r="E220" s="105" t="s">
        <v>318</v>
      </c>
      <c r="F220" s="165" t="s">
        <v>319</v>
      </c>
      <c r="G220" s="165"/>
      <c r="H220" s="165"/>
      <c r="I220" s="165"/>
      <c r="J220" s="106" t="s">
        <v>281</v>
      </c>
      <c r="K220" s="107">
        <v>12</v>
      </c>
      <c r="L220" s="167">
        <v>0</v>
      </c>
      <c r="M220" s="167"/>
      <c r="N220" s="162">
        <f t="shared" si="15"/>
        <v>0</v>
      </c>
      <c r="O220" s="162"/>
      <c r="P220" s="162"/>
      <c r="Q220" s="162"/>
      <c r="R220" s="78"/>
      <c r="T220" s="109" t="s">
        <v>1</v>
      </c>
      <c r="U220" s="30" t="s">
        <v>24</v>
      </c>
      <c r="V220" s="26"/>
      <c r="W220" s="110">
        <f t="shared" si="16"/>
        <v>0</v>
      </c>
      <c r="X220" s="110">
        <v>3.4000000000000002E-4</v>
      </c>
      <c r="Y220" s="110">
        <f t="shared" si="17"/>
        <v>4.0800000000000003E-3</v>
      </c>
      <c r="Z220" s="110">
        <v>0</v>
      </c>
      <c r="AA220" s="111">
        <f t="shared" si="18"/>
        <v>0</v>
      </c>
      <c r="AR220" s="14" t="s">
        <v>141</v>
      </c>
      <c r="AT220" s="14" t="s">
        <v>107</v>
      </c>
      <c r="AU220" s="14" t="s">
        <v>85</v>
      </c>
      <c r="AY220" s="14" t="s">
        <v>106</v>
      </c>
      <c r="BE220" s="55">
        <f t="shared" si="19"/>
        <v>0</v>
      </c>
      <c r="BF220" s="55">
        <f t="shared" si="20"/>
        <v>0</v>
      </c>
      <c r="BG220" s="55">
        <f t="shared" si="21"/>
        <v>0</v>
      </c>
      <c r="BH220" s="55">
        <f t="shared" si="22"/>
        <v>0</v>
      </c>
      <c r="BI220" s="55">
        <f t="shared" si="23"/>
        <v>0</v>
      </c>
      <c r="BJ220" s="14" t="s">
        <v>85</v>
      </c>
      <c r="BK220" s="112">
        <f t="shared" si="24"/>
        <v>0</v>
      </c>
      <c r="BL220" s="14" t="s">
        <v>141</v>
      </c>
      <c r="BM220" s="14" t="s">
        <v>320</v>
      </c>
    </row>
    <row r="221" spans="2:65" s="1" customFormat="1" ht="25.5" customHeight="1" x14ac:dyDescent="0.3">
      <c r="B221" s="75"/>
      <c r="C221" s="136" t="s">
        <v>321</v>
      </c>
      <c r="D221" s="136" t="s">
        <v>288</v>
      </c>
      <c r="E221" s="137" t="s">
        <v>322</v>
      </c>
      <c r="F221" s="173" t="s">
        <v>323</v>
      </c>
      <c r="G221" s="173"/>
      <c r="H221" s="173"/>
      <c r="I221" s="173"/>
      <c r="J221" s="138" t="s">
        <v>150</v>
      </c>
      <c r="K221" s="139">
        <v>12</v>
      </c>
      <c r="L221" s="174">
        <v>0</v>
      </c>
      <c r="M221" s="174"/>
      <c r="N221" s="168">
        <f t="shared" si="15"/>
        <v>0</v>
      </c>
      <c r="O221" s="162"/>
      <c r="P221" s="162"/>
      <c r="Q221" s="162"/>
      <c r="R221" s="78"/>
      <c r="T221" s="109" t="s">
        <v>1</v>
      </c>
      <c r="U221" s="30" t="s">
        <v>24</v>
      </c>
      <c r="V221" s="26"/>
      <c r="W221" s="110">
        <f t="shared" si="16"/>
        <v>0</v>
      </c>
      <c r="X221" s="110">
        <v>1.7000000000000001E-2</v>
      </c>
      <c r="Y221" s="110">
        <f t="shared" si="17"/>
        <v>0.20400000000000001</v>
      </c>
      <c r="Z221" s="110">
        <v>0</v>
      </c>
      <c r="AA221" s="111">
        <f t="shared" si="18"/>
        <v>0</v>
      </c>
      <c r="AR221" s="14" t="s">
        <v>250</v>
      </c>
      <c r="AT221" s="14" t="s">
        <v>288</v>
      </c>
      <c r="AU221" s="14" t="s">
        <v>85</v>
      </c>
      <c r="AY221" s="14" t="s">
        <v>106</v>
      </c>
      <c r="BE221" s="55">
        <f t="shared" si="19"/>
        <v>0</v>
      </c>
      <c r="BF221" s="55">
        <f t="shared" si="20"/>
        <v>0</v>
      </c>
      <c r="BG221" s="55">
        <f t="shared" si="21"/>
        <v>0</v>
      </c>
      <c r="BH221" s="55">
        <f t="shared" si="22"/>
        <v>0</v>
      </c>
      <c r="BI221" s="55">
        <f t="shared" si="23"/>
        <v>0</v>
      </c>
      <c r="BJ221" s="14" t="s">
        <v>85</v>
      </c>
      <c r="BK221" s="112">
        <f t="shared" si="24"/>
        <v>0</v>
      </c>
      <c r="BL221" s="14" t="s">
        <v>141</v>
      </c>
      <c r="BM221" s="14" t="s">
        <v>324</v>
      </c>
    </row>
    <row r="222" spans="2:65" s="1" customFormat="1" ht="25.5" customHeight="1" x14ac:dyDescent="0.3">
      <c r="B222" s="75"/>
      <c r="C222" s="104" t="s">
        <v>325</v>
      </c>
      <c r="D222" s="104" t="s">
        <v>107</v>
      </c>
      <c r="E222" s="105" t="s">
        <v>326</v>
      </c>
      <c r="F222" s="165" t="s">
        <v>327</v>
      </c>
      <c r="G222" s="165"/>
      <c r="H222" s="165"/>
      <c r="I222" s="165"/>
      <c r="J222" s="106" t="s">
        <v>281</v>
      </c>
      <c r="K222" s="107">
        <v>12</v>
      </c>
      <c r="L222" s="167">
        <v>0</v>
      </c>
      <c r="M222" s="167"/>
      <c r="N222" s="162">
        <f t="shared" si="15"/>
        <v>0</v>
      </c>
      <c r="O222" s="162"/>
      <c r="P222" s="162"/>
      <c r="Q222" s="162"/>
      <c r="R222" s="78"/>
      <c r="T222" s="109" t="s">
        <v>1</v>
      </c>
      <c r="U222" s="30" t="s">
        <v>24</v>
      </c>
      <c r="V222" s="26"/>
      <c r="W222" s="110">
        <f t="shared" si="16"/>
        <v>0</v>
      </c>
      <c r="X222" s="110">
        <v>3.4000000000000002E-4</v>
      </c>
      <c r="Y222" s="110">
        <f t="shared" si="17"/>
        <v>4.0800000000000003E-3</v>
      </c>
      <c r="Z222" s="110">
        <v>0</v>
      </c>
      <c r="AA222" s="111">
        <f t="shared" si="18"/>
        <v>0</v>
      </c>
      <c r="AR222" s="14" t="s">
        <v>141</v>
      </c>
      <c r="AT222" s="14" t="s">
        <v>107</v>
      </c>
      <c r="AU222" s="14" t="s">
        <v>85</v>
      </c>
      <c r="AY222" s="14" t="s">
        <v>106</v>
      </c>
      <c r="BE222" s="55">
        <f t="shared" si="19"/>
        <v>0</v>
      </c>
      <c r="BF222" s="55">
        <f t="shared" si="20"/>
        <v>0</v>
      </c>
      <c r="BG222" s="55">
        <f t="shared" si="21"/>
        <v>0</v>
      </c>
      <c r="BH222" s="55">
        <f t="shared" si="22"/>
        <v>0</v>
      </c>
      <c r="BI222" s="55">
        <f t="shared" si="23"/>
        <v>0</v>
      </c>
      <c r="BJ222" s="14" t="s">
        <v>85</v>
      </c>
      <c r="BK222" s="112">
        <f t="shared" si="24"/>
        <v>0</v>
      </c>
      <c r="BL222" s="14" t="s">
        <v>141</v>
      </c>
      <c r="BM222" s="14" t="s">
        <v>328</v>
      </c>
    </row>
    <row r="223" spans="2:65" s="1" customFormat="1" ht="16.5" customHeight="1" x14ac:dyDescent="0.3">
      <c r="B223" s="75"/>
      <c r="C223" s="136" t="s">
        <v>329</v>
      </c>
      <c r="D223" s="136" t="s">
        <v>288</v>
      </c>
      <c r="E223" s="137" t="s">
        <v>330</v>
      </c>
      <c r="F223" s="173" t="s">
        <v>331</v>
      </c>
      <c r="G223" s="173"/>
      <c r="H223" s="173"/>
      <c r="I223" s="173"/>
      <c r="J223" s="138" t="s">
        <v>332</v>
      </c>
      <c r="K223" s="139">
        <v>12</v>
      </c>
      <c r="L223" s="174">
        <v>0</v>
      </c>
      <c r="M223" s="174"/>
      <c r="N223" s="168">
        <f t="shared" si="15"/>
        <v>0</v>
      </c>
      <c r="O223" s="162"/>
      <c r="P223" s="162"/>
      <c r="Q223" s="162"/>
      <c r="R223" s="78"/>
      <c r="T223" s="109" t="s">
        <v>1</v>
      </c>
      <c r="U223" s="30" t="s">
        <v>24</v>
      </c>
      <c r="V223" s="26"/>
      <c r="W223" s="110">
        <f t="shared" si="16"/>
        <v>0</v>
      </c>
      <c r="X223" s="110">
        <v>3.3000000000000002E-2</v>
      </c>
      <c r="Y223" s="110">
        <f t="shared" si="17"/>
        <v>0.39600000000000002</v>
      </c>
      <c r="Z223" s="110">
        <v>0</v>
      </c>
      <c r="AA223" s="111">
        <f t="shared" si="18"/>
        <v>0</v>
      </c>
      <c r="AR223" s="14" t="s">
        <v>250</v>
      </c>
      <c r="AT223" s="14" t="s">
        <v>288</v>
      </c>
      <c r="AU223" s="14" t="s">
        <v>85</v>
      </c>
      <c r="AY223" s="14" t="s">
        <v>106</v>
      </c>
      <c r="BE223" s="55">
        <f t="shared" si="19"/>
        <v>0</v>
      </c>
      <c r="BF223" s="55">
        <f t="shared" si="20"/>
        <v>0</v>
      </c>
      <c r="BG223" s="55">
        <f t="shared" si="21"/>
        <v>0</v>
      </c>
      <c r="BH223" s="55">
        <f t="shared" si="22"/>
        <v>0</v>
      </c>
      <c r="BI223" s="55">
        <f t="shared" si="23"/>
        <v>0</v>
      </c>
      <c r="BJ223" s="14" t="s">
        <v>85</v>
      </c>
      <c r="BK223" s="112">
        <f t="shared" si="24"/>
        <v>0</v>
      </c>
      <c r="BL223" s="14" t="s">
        <v>141</v>
      </c>
      <c r="BM223" s="14" t="s">
        <v>333</v>
      </c>
    </row>
    <row r="224" spans="2:65" s="1" customFormat="1" ht="25.5" customHeight="1" x14ac:dyDescent="0.3">
      <c r="B224" s="75"/>
      <c r="C224" s="104" t="s">
        <v>334</v>
      </c>
      <c r="D224" s="104" t="s">
        <v>107</v>
      </c>
      <c r="E224" s="105" t="s">
        <v>335</v>
      </c>
      <c r="F224" s="165" t="s">
        <v>336</v>
      </c>
      <c r="G224" s="165"/>
      <c r="H224" s="165"/>
      <c r="I224" s="165"/>
      <c r="J224" s="106" t="s">
        <v>281</v>
      </c>
      <c r="K224" s="107">
        <v>2</v>
      </c>
      <c r="L224" s="167">
        <v>0</v>
      </c>
      <c r="M224" s="167"/>
      <c r="N224" s="162">
        <f t="shared" si="15"/>
        <v>0</v>
      </c>
      <c r="O224" s="162"/>
      <c r="P224" s="162"/>
      <c r="Q224" s="162"/>
      <c r="R224" s="78"/>
      <c r="T224" s="109" t="s">
        <v>1</v>
      </c>
      <c r="U224" s="30" t="s">
        <v>24</v>
      </c>
      <c r="V224" s="26"/>
      <c r="W224" s="110">
        <f t="shared" si="16"/>
        <v>0</v>
      </c>
      <c r="X224" s="110">
        <v>3.0000000000000001E-5</v>
      </c>
      <c r="Y224" s="110">
        <f t="shared" si="17"/>
        <v>6.0000000000000002E-5</v>
      </c>
      <c r="Z224" s="110">
        <v>0</v>
      </c>
      <c r="AA224" s="111">
        <f t="shared" si="18"/>
        <v>0</v>
      </c>
      <c r="AR224" s="14" t="s">
        <v>141</v>
      </c>
      <c r="AT224" s="14" t="s">
        <v>107</v>
      </c>
      <c r="AU224" s="14" t="s">
        <v>85</v>
      </c>
      <c r="AY224" s="14" t="s">
        <v>106</v>
      </c>
      <c r="BE224" s="55">
        <f t="shared" si="19"/>
        <v>0</v>
      </c>
      <c r="BF224" s="55">
        <f t="shared" si="20"/>
        <v>0</v>
      </c>
      <c r="BG224" s="55">
        <f t="shared" si="21"/>
        <v>0</v>
      </c>
      <c r="BH224" s="55">
        <f t="shared" si="22"/>
        <v>0</v>
      </c>
      <c r="BI224" s="55">
        <f t="shared" si="23"/>
        <v>0</v>
      </c>
      <c r="BJ224" s="14" t="s">
        <v>85</v>
      </c>
      <c r="BK224" s="112">
        <f t="shared" si="24"/>
        <v>0</v>
      </c>
      <c r="BL224" s="14" t="s">
        <v>141</v>
      </c>
      <c r="BM224" s="14" t="s">
        <v>337</v>
      </c>
    </row>
    <row r="225" spans="2:65" s="1" customFormat="1" ht="16.5" customHeight="1" x14ac:dyDescent="0.3">
      <c r="B225" s="75"/>
      <c r="C225" s="136" t="s">
        <v>338</v>
      </c>
      <c r="D225" s="136" t="s">
        <v>288</v>
      </c>
      <c r="E225" s="137" t="s">
        <v>339</v>
      </c>
      <c r="F225" s="173" t="s">
        <v>340</v>
      </c>
      <c r="G225" s="173"/>
      <c r="H225" s="173"/>
      <c r="I225" s="173"/>
      <c r="J225" s="138" t="s">
        <v>150</v>
      </c>
      <c r="K225" s="139">
        <v>2</v>
      </c>
      <c r="L225" s="174">
        <v>0</v>
      </c>
      <c r="M225" s="174"/>
      <c r="N225" s="168">
        <f t="shared" si="15"/>
        <v>0</v>
      </c>
      <c r="O225" s="162"/>
      <c r="P225" s="162"/>
      <c r="Q225" s="162"/>
      <c r="R225" s="78"/>
      <c r="T225" s="109" t="s">
        <v>1</v>
      </c>
      <c r="U225" s="30" t="s">
        <v>24</v>
      </c>
      <c r="V225" s="26"/>
      <c r="W225" s="110">
        <f t="shared" si="16"/>
        <v>0</v>
      </c>
      <c r="X225" s="110">
        <v>2.3999999999999998E-3</v>
      </c>
      <c r="Y225" s="110">
        <f t="shared" si="17"/>
        <v>4.7999999999999996E-3</v>
      </c>
      <c r="Z225" s="110">
        <v>0</v>
      </c>
      <c r="AA225" s="111">
        <f t="shared" si="18"/>
        <v>0</v>
      </c>
      <c r="AR225" s="14" t="s">
        <v>250</v>
      </c>
      <c r="AT225" s="14" t="s">
        <v>288</v>
      </c>
      <c r="AU225" s="14" t="s">
        <v>85</v>
      </c>
      <c r="AY225" s="14" t="s">
        <v>106</v>
      </c>
      <c r="BE225" s="55">
        <f t="shared" si="19"/>
        <v>0</v>
      </c>
      <c r="BF225" s="55">
        <f t="shared" si="20"/>
        <v>0</v>
      </c>
      <c r="BG225" s="55">
        <f t="shared" si="21"/>
        <v>0</v>
      </c>
      <c r="BH225" s="55">
        <f t="shared" si="22"/>
        <v>0</v>
      </c>
      <c r="BI225" s="55">
        <f t="shared" si="23"/>
        <v>0</v>
      </c>
      <c r="BJ225" s="14" t="s">
        <v>85</v>
      </c>
      <c r="BK225" s="112">
        <f t="shared" si="24"/>
        <v>0</v>
      </c>
      <c r="BL225" s="14" t="s">
        <v>141</v>
      </c>
      <c r="BM225" s="14" t="s">
        <v>341</v>
      </c>
    </row>
    <row r="226" spans="2:65" s="1" customFormat="1" ht="38.25" customHeight="1" x14ac:dyDescent="0.3">
      <c r="B226" s="75"/>
      <c r="C226" s="104" t="s">
        <v>342</v>
      </c>
      <c r="D226" s="104" t="s">
        <v>107</v>
      </c>
      <c r="E226" s="105" t="s">
        <v>343</v>
      </c>
      <c r="F226" s="165" t="s">
        <v>344</v>
      </c>
      <c r="G226" s="165"/>
      <c r="H226" s="165"/>
      <c r="I226" s="165"/>
      <c r="J226" s="106" t="s">
        <v>281</v>
      </c>
      <c r="K226" s="107">
        <v>32</v>
      </c>
      <c r="L226" s="167">
        <v>0</v>
      </c>
      <c r="M226" s="167"/>
      <c r="N226" s="162">
        <f t="shared" si="15"/>
        <v>0</v>
      </c>
      <c r="O226" s="162"/>
      <c r="P226" s="162"/>
      <c r="Q226" s="162"/>
      <c r="R226" s="78"/>
      <c r="T226" s="109" t="s">
        <v>1</v>
      </c>
      <c r="U226" s="30" t="s">
        <v>24</v>
      </c>
      <c r="V226" s="26"/>
      <c r="W226" s="110">
        <f t="shared" si="16"/>
        <v>0</v>
      </c>
      <c r="X226" s="110">
        <v>4.0000000000000003E-5</v>
      </c>
      <c r="Y226" s="110">
        <f t="shared" si="17"/>
        <v>1.2800000000000001E-3</v>
      </c>
      <c r="Z226" s="110">
        <v>0</v>
      </c>
      <c r="AA226" s="111">
        <f t="shared" si="18"/>
        <v>0</v>
      </c>
      <c r="AR226" s="14" t="s">
        <v>141</v>
      </c>
      <c r="AT226" s="14" t="s">
        <v>107</v>
      </c>
      <c r="AU226" s="14" t="s">
        <v>85</v>
      </c>
      <c r="AY226" s="14" t="s">
        <v>106</v>
      </c>
      <c r="BE226" s="55">
        <f t="shared" si="19"/>
        <v>0</v>
      </c>
      <c r="BF226" s="55">
        <f t="shared" si="20"/>
        <v>0</v>
      </c>
      <c r="BG226" s="55">
        <f t="shared" si="21"/>
        <v>0</v>
      </c>
      <c r="BH226" s="55">
        <f t="shared" si="22"/>
        <v>0</v>
      </c>
      <c r="BI226" s="55">
        <f t="shared" si="23"/>
        <v>0</v>
      </c>
      <c r="BJ226" s="14" t="s">
        <v>85</v>
      </c>
      <c r="BK226" s="112">
        <f t="shared" si="24"/>
        <v>0</v>
      </c>
      <c r="BL226" s="14" t="s">
        <v>141</v>
      </c>
      <c r="BM226" s="14" t="s">
        <v>345</v>
      </c>
    </row>
    <row r="227" spans="2:65" s="6" customFormat="1" ht="16.5" customHeight="1" x14ac:dyDescent="0.3">
      <c r="B227" s="113"/>
      <c r="C227" s="114"/>
      <c r="D227" s="114"/>
      <c r="E227" s="115" t="s">
        <v>1</v>
      </c>
      <c r="F227" s="171" t="s">
        <v>346</v>
      </c>
      <c r="G227" s="172"/>
      <c r="H227" s="172"/>
      <c r="I227" s="172"/>
      <c r="J227" s="114"/>
      <c r="K227" s="116">
        <v>32</v>
      </c>
      <c r="L227" s="114"/>
      <c r="M227" s="114"/>
      <c r="N227" s="114"/>
      <c r="O227" s="114"/>
      <c r="P227" s="114"/>
      <c r="Q227" s="114"/>
      <c r="R227" s="117"/>
      <c r="T227" s="118"/>
      <c r="U227" s="114"/>
      <c r="V227" s="114"/>
      <c r="W227" s="114"/>
      <c r="X227" s="114"/>
      <c r="Y227" s="114"/>
      <c r="Z227" s="114"/>
      <c r="AA227" s="119"/>
      <c r="AT227" s="120" t="s">
        <v>114</v>
      </c>
      <c r="AU227" s="120" t="s">
        <v>85</v>
      </c>
      <c r="AV227" s="6" t="s">
        <v>85</v>
      </c>
      <c r="AW227" s="6" t="s">
        <v>17</v>
      </c>
      <c r="AX227" s="6" t="s">
        <v>40</v>
      </c>
      <c r="AY227" s="120" t="s">
        <v>106</v>
      </c>
    </row>
    <row r="228" spans="2:65" s="1" customFormat="1" ht="16.5" customHeight="1" x14ac:dyDescent="0.3">
      <c r="B228" s="75"/>
      <c r="C228" s="136" t="s">
        <v>347</v>
      </c>
      <c r="D228" s="136" t="s">
        <v>288</v>
      </c>
      <c r="E228" s="137" t="s">
        <v>348</v>
      </c>
      <c r="F228" s="173" t="s">
        <v>349</v>
      </c>
      <c r="G228" s="173"/>
      <c r="H228" s="173"/>
      <c r="I228" s="173"/>
      <c r="J228" s="138" t="s">
        <v>350</v>
      </c>
      <c r="K228" s="139">
        <v>1</v>
      </c>
      <c r="L228" s="174">
        <v>0</v>
      </c>
      <c r="M228" s="174"/>
      <c r="N228" s="168">
        <f t="shared" ref="N228:N234" si="25">ROUND(L228*K228,3)</f>
        <v>0</v>
      </c>
      <c r="O228" s="162"/>
      <c r="P228" s="162"/>
      <c r="Q228" s="162"/>
      <c r="R228" s="78"/>
      <c r="T228" s="109" t="s">
        <v>1</v>
      </c>
      <c r="U228" s="30" t="s">
        <v>24</v>
      </c>
      <c r="V228" s="26"/>
      <c r="W228" s="110">
        <f t="shared" ref="W228:W234" si="26">V228*K228</f>
        <v>0</v>
      </c>
      <c r="X228" s="110">
        <v>0</v>
      </c>
      <c r="Y228" s="110">
        <f t="shared" ref="Y228:Y234" si="27">X228*K228</f>
        <v>0</v>
      </c>
      <c r="Z228" s="110">
        <v>0</v>
      </c>
      <c r="AA228" s="111">
        <f t="shared" ref="AA228:AA234" si="28">Z228*K228</f>
        <v>0</v>
      </c>
      <c r="AR228" s="14" t="s">
        <v>250</v>
      </c>
      <c r="AT228" s="14" t="s">
        <v>288</v>
      </c>
      <c r="AU228" s="14" t="s">
        <v>85</v>
      </c>
      <c r="AY228" s="14" t="s">
        <v>106</v>
      </c>
      <c r="BE228" s="55">
        <f t="shared" ref="BE228:BE234" si="29">IF(U228="základná",N228,0)</f>
        <v>0</v>
      </c>
      <c r="BF228" s="55">
        <f t="shared" ref="BF228:BF234" si="30">IF(U228="znížená",N228,0)</f>
        <v>0</v>
      </c>
      <c r="BG228" s="55">
        <f t="shared" ref="BG228:BG234" si="31">IF(U228="zákl. prenesená",N228,0)</f>
        <v>0</v>
      </c>
      <c r="BH228" s="55">
        <f t="shared" ref="BH228:BH234" si="32">IF(U228="zníž. prenesená",N228,0)</f>
        <v>0</v>
      </c>
      <c r="BI228" s="55">
        <f t="shared" ref="BI228:BI234" si="33">IF(U228="nulová",N228,0)</f>
        <v>0</v>
      </c>
      <c r="BJ228" s="14" t="s">
        <v>85</v>
      </c>
      <c r="BK228" s="112">
        <f t="shared" ref="BK228:BK234" si="34">ROUND(L228*K228,3)</f>
        <v>0</v>
      </c>
      <c r="BL228" s="14" t="s">
        <v>141</v>
      </c>
      <c r="BM228" s="14" t="s">
        <v>351</v>
      </c>
    </row>
    <row r="229" spans="2:65" s="1" customFormat="1" ht="25.5" customHeight="1" x14ac:dyDescent="0.3">
      <c r="B229" s="75"/>
      <c r="C229" s="104" t="s">
        <v>352</v>
      </c>
      <c r="D229" s="104" t="s">
        <v>107</v>
      </c>
      <c r="E229" s="105" t="s">
        <v>353</v>
      </c>
      <c r="F229" s="165" t="s">
        <v>354</v>
      </c>
      <c r="G229" s="165"/>
      <c r="H229" s="165"/>
      <c r="I229" s="165"/>
      <c r="J229" s="106" t="s">
        <v>281</v>
      </c>
      <c r="K229" s="107">
        <v>1</v>
      </c>
      <c r="L229" s="167">
        <v>0</v>
      </c>
      <c r="M229" s="167"/>
      <c r="N229" s="162">
        <f t="shared" si="25"/>
        <v>0</v>
      </c>
      <c r="O229" s="162"/>
      <c r="P229" s="162"/>
      <c r="Q229" s="162"/>
      <c r="R229" s="78"/>
      <c r="T229" s="109" t="s">
        <v>1</v>
      </c>
      <c r="U229" s="30" t="s">
        <v>24</v>
      </c>
      <c r="V229" s="26"/>
      <c r="W229" s="110">
        <f t="shared" si="26"/>
        <v>0</v>
      </c>
      <c r="X229" s="110">
        <v>6.6E-4</v>
      </c>
      <c r="Y229" s="110">
        <f t="shared" si="27"/>
        <v>6.6E-4</v>
      </c>
      <c r="Z229" s="110">
        <v>0</v>
      </c>
      <c r="AA229" s="111">
        <f t="shared" si="28"/>
        <v>0</v>
      </c>
      <c r="AR229" s="14" t="s">
        <v>141</v>
      </c>
      <c r="AT229" s="14" t="s">
        <v>107</v>
      </c>
      <c r="AU229" s="14" t="s">
        <v>85</v>
      </c>
      <c r="AY229" s="14" t="s">
        <v>106</v>
      </c>
      <c r="BE229" s="55">
        <f t="shared" si="29"/>
        <v>0</v>
      </c>
      <c r="BF229" s="55">
        <f t="shared" si="30"/>
        <v>0</v>
      </c>
      <c r="BG229" s="55">
        <f t="shared" si="31"/>
        <v>0</v>
      </c>
      <c r="BH229" s="55">
        <f t="shared" si="32"/>
        <v>0</v>
      </c>
      <c r="BI229" s="55">
        <f t="shared" si="33"/>
        <v>0</v>
      </c>
      <c r="BJ229" s="14" t="s">
        <v>85</v>
      </c>
      <c r="BK229" s="112">
        <f t="shared" si="34"/>
        <v>0</v>
      </c>
      <c r="BL229" s="14" t="s">
        <v>141</v>
      </c>
      <c r="BM229" s="14" t="s">
        <v>355</v>
      </c>
    </row>
    <row r="230" spans="2:65" s="1" customFormat="1" ht="38.25" customHeight="1" x14ac:dyDescent="0.3">
      <c r="B230" s="75"/>
      <c r="C230" s="136" t="s">
        <v>356</v>
      </c>
      <c r="D230" s="136" t="s">
        <v>288</v>
      </c>
      <c r="E230" s="137" t="s">
        <v>357</v>
      </c>
      <c r="F230" s="173" t="s">
        <v>358</v>
      </c>
      <c r="G230" s="173"/>
      <c r="H230" s="173"/>
      <c r="I230" s="173"/>
      <c r="J230" s="138" t="s">
        <v>150</v>
      </c>
      <c r="K230" s="139">
        <v>1</v>
      </c>
      <c r="L230" s="174">
        <v>0</v>
      </c>
      <c r="M230" s="174"/>
      <c r="N230" s="168">
        <f t="shared" si="25"/>
        <v>0</v>
      </c>
      <c r="O230" s="162"/>
      <c r="P230" s="162"/>
      <c r="Q230" s="162"/>
      <c r="R230" s="78"/>
      <c r="T230" s="109" t="s">
        <v>1</v>
      </c>
      <c r="U230" s="30" t="s">
        <v>24</v>
      </c>
      <c r="V230" s="26"/>
      <c r="W230" s="110">
        <f t="shared" si="26"/>
        <v>0</v>
      </c>
      <c r="X230" s="110">
        <v>2.1399999999999999E-2</v>
      </c>
      <c r="Y230" s="110">
        <f t="shared" si="27"/>
        <v>2.1399999999999999E-2</v>
      </c>
      <c r="Z230" s="110">
        <v>0</v>
      </c>
      <c r="AA230" s="111">
        <f t="shared" si="28"/>
        <v>0</v>
      </c>
      <c r="AR230" s="14" t="s">
        <v>250</v>
      </c>
      <c r="AT230" s="14" t="s">
        <v>288</v>
      </c>
      <c r="AU230" s="14" t="s">
        <v>85</v>
      </c>
      <c r="AY230" s="14" t="s">
        <v>106</v>
      </c>
      <c r="BE230" s="55">
        <f t="shared" si="29"/>
        <v>0</v>
      </c>
      <c r="BF230" s="55">
        <f t="shared" si="30"/>
        <v>0</v>
      </c>
      <c r="BG230" s="55">
        <f t="shared" si="31"/>
        <v>0</v>
      </c>
      <c r="BH230" s="55">
        <f t="shared" si="32"/>
        <v>0</v>
      </c>
      <c r="BI230" s="55">
        <f t="shared" si="33"/>
        <v>0</v>
      </c>
      <c r="BJ230" s="14" t="s">
        <v>85</v>
      </c>
      <c r="BK230" s="112">
        <f t="shared" si="34"/>
        <v>0</v>
      </c>
      <c r="BL230" s="14" t="s">
        <v>141</v>
      </c>
      <c r="BM230" s="14" t="s">
        <v>359</v>
      </c>
    </row>
    <row r="231" spans="2:65" s="1" customFormat="1" ht="25.5" customHeight="1" x14ac:dyDescent="0.3">
      <c r="B231" s="75"/>
      <c r="C231" s="104" t="s">
        <v>360</v>
      </c>
      <c r="D231" s="104" t="s">
        <v>107</v>
      </c>
      <c r="E231" s="105" t="s">
        <v>361</v>
      </c>
      <c r="F231" s="165" t="s">
        <v>362</v>
      </c>
      <c r="G231" s="165"/>
      <c r="H231" s="165"/>
      <c r="I231" s="165"/>
      <c r="J231" s="106" t="s">
        <v>281</v>
      </c>
      <c r="K231" s="107">
        <v>2</v>
      </c>
      <c r="L231" s="167">
        <v>0</v>
      </c>
      <c r="M231" s="167"/>
      <c r="N231" s="162">
        <f t="shared" si="25"/>
        <v>0</v>
      </c>
      <c r="O231" s="162"/>
      <c r="P231" s="162"/>
      <c r="Q231" s="162"/>
      <c r="R231" s="78"/>
      <c r="T231" s="109" t="s">
        <v>1</v>
      </c>
      <c r="U231" s="30" t="s">
        <v>24</v>
      </c>
      <c r="V231" s="26"/>
      <c r="W231" s="110">
        <f t="shared" si="26"/>
        <v>0</v>
      </c>
      <c r="X231" s="110">
        <v>1.06E-3</v>
      </c>
      <c r="Y231" s="110">
        <f t="shared" si="27"/>
        <v>2.1199999999999999E-3</v>
      </c>
      <c r="Z231" s="110">
        <v>0</v>
      </c>
      <c r="AA231" s="111">
        <f t="shared" si="28"/>
        <v>0</v>
      </c>
      <c r="AR231" s="14" t="s">
        <v>141</v>
      </c>
      <c r="AT231" s="14" t="s">
        <v>107</v>
      </c>
      <c r="AU231" s="14" t="s">
        <v>85</v>
      </c>
      <c r="AY231" s="14" t="s">
        <v>106</v>
      </c>
      <c r="BE231" s="55">
        <f t="shared" si="29"/>
        <v>0</v>
      </c>
      <c r="BF231" s="55">
        <f t="shared" si="30"/>
        <v>0</v>
      </c>
      <c r="BG231" s="55">
        <f t="shared" si="31"/>
        <v>0</v>
      </c>
      <c r="BH231" s="55">
        <f t="shared" si="32"/>
        <v>0</v>
      </c>
      <c r="BI231" s="55">
        <f t="shared" si="33"/>
        <v>0</v>
      </c>
      <c r="BJ231" s="14" t="s">
        <v>85</v>
      </c>
      <c r="BK231" s="112">
        <f t="shared" si="34"/>
        <v>0</v>
      </c>
      <c r="BL231" s="14" t="s">
        <v>141</v>
      </c>
      <c r="BM231" s="14" t="s">
        <v>363</v>
      </c>
    </row>
    <row r="232" spans="2:65" s="1" customFormat="1" ht="38.25" customHeight="1" x14ac:dyDescent="0.3">
      <c r="B232" s="75"/>
      <c r="C232" s="136" t="s">
        <v>364</v>
      </c>
      <c r="D232" s="136" t="s">
        <v>288</v>
      </c>
      <c r="E232" s="137" t="s">
        <v>365</v>
      </c>
      <c r="F232" s="173" t="s">
        <v>366</v>
      </c>
      <c r="G232" s="173"/>
      <c r="H232" s="173"/>
      <c r="I232" s="173"/>
      <c r="J232" s="138" t="s">
        <v>150</v>
      </c>
      <c r="K232" s="139">
        <v>2</v>
      </c>
      <c r="L232" s="174">
        <v>0</v>
      </c>
      <c r="M232" s="174"/>
      <c r="N232" s="168">
        <f t="shared" si="25"/>
        <v>0</v>
      </c>
      <c r="O232" s="162"/>
      <c r="P232" s="162"/>
      <c r="Q232" s="162"/>
      <c r="R232" s="78"/>
      <c r="T232" s="109" t="s">
        <v>1</v>
      </c>
      <c r="U232" s="30" t="s">
        <v>24</v>
      </c>
      <c r="V232" s="26"/>
      <c r="W232" s="110">
        <f t="shared" si="26"/>
        <v>0</v>
      </c>
      <c r="X232" s="110">
        <v>3.9100000000000003E-2</v>
      </c>
      <c r="Y232" s="110">
        <f t="shared" si="27"/>
        <v>7.8200000000000006E-2</v>
      </c>
      <c r="Z232" s="110">
        <v>0</v>
      </c>
      <c r="AA232" s="111">
        <f t="shared" si="28"/>
        <v>0</v>
      </c>
      <c r="AR232" s="14" t="s">
        <v>250</v>
      </c>
      <c r="AT232" s="14" t="s">
        <v>288</v>
      </c>
      <c r="AU232" s="14" t="s">
        <v>85</v>
      </c>
      <c r="AY232" s="14" t="s">
        <v>106</v>
      </c>
      <c r="BE232" s="55">
        <f t="shared" si="29"/>
        <v>0</v>
      </c>
      <c r="BF232" s="55">
        <f t="shared" si="30"/>
        <v>0</v>
      </c>
      <c r="BG232" s="55">
        <f t="shared" si="31"/>
        <v>0</v>
      </c>
      <c r="BH232" s="55">
        <f t="shared" si="32"/>
        <v>0</v>
      </c>
      <c r="BI232" s="55">
        <f t="shared" si="33"/>
        <v>0</v>
      </c>
      <c r="BJ232" s="14" t="s">
        <v>85</v>
      </c>
      <c r="BK232" s="112">
        <f t="shared" si="34"/>
        <v>0</v>
      </c>
      <c r="BL232" s="14" t="s">
        <v>141</v>
      </c>
      <c r="BM232" s="14" t="s">
        <v>367</v>
      </c>
    </row>
    <row r="233" spans="2:65" s="1" customFormat="1" ht="25.5" customHeight="1" x14ac:dyDescent="0.3">
      <c r="B233" s="75"/>
      <c r="C233" s="104" t="s">
        <v>368</v>
      </c>
      <c r="D233" s="104" t="s">
        <v>107</v>
      </c>
      <c r="E233" s="105" t="s">
        <v>369</v>
      </c>
      <c r="F233" s="165" t="s">
        <v>370</v>
      </c>
      <c r="G233" s="165"/>
      <c r="H233" s="165"/>
      <c r="I233" s="165"/>
      <c r="J233" s="106" t="s">
        <v>281</v>
      </c>
      <c r="K233" s="107">
        <v>2</v>
      </c>
      <c r="L233" s="167">
        <v>0</v>
      </c>
      <c r="M233" s="167"/>
      <c r="N233" s="162">
        <f t="shared" si="25"/>
        <v>0</v>
      </c>
      <c r="O233" s="162"/>
      <c r="P233" s="162"/>
      <c r="Q233" s="162"/>
      <c r="R233" s="78"/>
      <c r="T233" s="109" t="s">
        <v>1</v>
      </c>
      <c r="U233" s="30" t="s">
        <v>24</v>
      </c>
      <c r="V233" s="26"/>
      <c r="W233" s="110">
        <f t="shared" si="26"/>
        <v>0</v>
      </c>
      <c r="X233" s="110">
        <v>2.7999999999999998E-4</v>
      </c>
      <c r="Y233" s="110">
        <f t="shared" si="27"/>
        <v>5.5999999999999995E-4</v>
      </c>
      <c r="Z233" s="110">
        <v>0</v>
      </c>
      <c r="AA233" s="111">
        <f t="shared" si="28"/>
        <v>0</v>
      </c>
      <c r="AR233" s="14" t="s">
        <v>141</v>
      </c>
      <c r="AT233" s="14" t="s">
        <v>107</v>
      </c>
      <c r="AU233" s="14" t="s">
        <v>85</v>
      </c>
      <c r="AY233" s="14" t="s">
        <v>106</v>
      </c>
      <c r="BE233" s="55">
        <f t="shared" si="29"/>
        <v>0</v>
      </c>
      <c r="BF233" s="55">
        <f t="shared" si="30"/>
        <v>0</v>
      </c>
      <c r="BG233" s="55">
        <f t="shared" si="31"/>
        <v>0</v>
      </c>
      <c r="BH233" s="55">
        <f t="shared" si="32"/>
        <v>0</v>
      </c>
      <c r="BI233" s="55">
        <f t="shared" si="33"/>
        <v>0</v>
      </c>
      <c r="BJ233" s="14" t="s">
        <v>85</v>
      </c>
      <c r="BK233" s="112">
        <f t="shared" si="34"/>
        <v>0</v>
      </c>
      <c r="BL233" s="14" t="s">
        <v>141</v>
      </c>
      <c r="BM233" s="14" t="s">
        <v>371</v>
      </c>
    </row>
    <row r="234" spans="2:65" s="1" customFormat="1" ht="25.5" customHeight="1" x14ac:dyDescent="0.3">
      <c r="B234" s="75"/>
      <c r="C234" s="104" t="s">
        <v>372</v>
      </c>
      <c r="D234" s="104" t="s">
        <v>107</v>
      </c>
      <c r="E234" s="105" t="s">
        <v>373</v>
      </c>
      <c r="F234" s="165" t="s">
        <v>374</v>
      </c>
      <c r="G234" s="165"/>
      <c r="H234" s="165"/>
      <c r="I234" s="165"/>
      <c r="J234" s="106" t="s">
        <v>281</v>
      </c>
      <c r="K234" s="107">
        <v>12</v>
      </c>
      <c r="L234" s="167">
        <v>0</v>
      </c>
      <c r="M234" s="167"/>
      <c r="N234" s="162">
        <f t="shared" si="25"/>
        <v>0</v>
      </c>
      <c r="O234" s="162"/>
      <c r="P234" s="162"/>
      <c r="Q234" s="162"/>
      <c r="R234" s="78"/>
      <c r="T234" s="109" t="s">
        <v>1</v>
      </c>
      <c r="U234" s="30" t="s">
        <v>24</v>
      </c>
      <c r="V234" s="26"/>
      <c r="W234" s="110">
        <f t="shared" si="26"/>
        <v>0</v>
      </c>
      <c r="X234" s="110">
        <v>2.7999999999999998E-4</v>
      </c>
      <c r="Y234" s="110">
        <f t="shared" si="27"/>
        <v>3.3599999999999997E-3</v>
      </c>
      <c r="Z234" s="110">
        <v>0</v>
      </c>
      <c r="AA234" s="111">
        <f t="shared" si="28"/>
        <v>0</v>
      </c>
      <c r="AR234" s="14" t="s">
        <v>141</v>
      </c>
      <c r="AT234" s="14" t="s">
        <v>107</v>
      </c>
      <c r="AU234" s="14" t="s">
        <v>85</v>
      </c>
      <c r="AY234" s="14" t="s">
        <v>106</v>
      </c>
      <c r="BE234" s="55">
        <f t="shared" si="29"/>
        <v>0</v>
      </c>
      <c r="BF234" s="55">
        <f t="shared" si="30"/>
        <v>0</v>
      </c>
      <c r="BG234" s="55">
        <f t="shared" si="31"/>
        <v>0</v>
      </c>
      <c r="BH234" s="55">
        <f t="shared" si="32"/>
        <v>0</v>
      </c>
      <c r="BI234" s="55">
        <f t="shared" si="33"/>
        <v>0</v>
      </c>
      <c r="BJ234" s="14" t="s">
        <v>85</v>
      </c>
      <c r="BK234" s="112">
        <f t="shared" si="34"/>
        <v>0</v>
      </c>
      <c r="BL234" s="14" t="s">
        <v>141</v>
      </c>
      <c r="BM234" s="14" t="s">
        <v>375</v>
      </c>
    </row>
    <row r="235" spans="2:65" s="6" customFormat="1" ht="16.5" customHeight="1" x14ac:dyDescent="0.3">
      <c r="B235" s="113"/>
      <c r="C235" s="114"/>
      <c r="D235" s="114"/>
      <c r="E235" s="115" t="s">
        <v>1</v>
      </c>
      <c r="F235" s="171" t="s">
        <v>162</v>
      </c>
      <c r="G235" s="172"/>
      <c r="H235" s="172"/>
      <c r="I235" s="172"/>
      <c r="J235" s="114"/>
      <c r="K235" s="116">
        <v>12</v>
      </c>
      <c r="L235" s="114"/>
      <c r="M235" s="114"/>
      <c r="N235" s="114"/>
      <c r="O235" s="114"/>
      <c r="P235" s="114"/>
      <c r="Q235" s="114"/>
      <c r="R235" s="117"/>
      <c r="T235" s="118"/>
      <c r="U235" s="114"/>
      <c r="V235" s="114"/>
      <c r="W235" s="114"/>
      <c r="X235" s="114"/>
      <c r="Y235" s="114"/>
      <c r="Z235" s="114"/>
      <c r="AA235" s="119"/>
      <c r="AT235" s="120" t="s">
        <v>114</v>
      </c>
      <c r="AU235" s="120" t="s">
        <v>85</v>
      </c>
      <c r="AV235" s="6" t="s">
        <v>85</v>
      </c>
      <c r="AW235" s="6" t="s">
        <v>17</v>
      </c>
      <c r="AX235" s="6" t="s">
        <v>40</v>
      </c>
      <c r="AY235" s="120" t="s">
        <v>106</v>
      </c>
    </row>
    <row r="236" spans="2:65" s="1" customFormat="1" ht="16.5" customHeight="1" x14ac:dyDescent="0.3">
      <c r="B236" s="75"/>
      <c r="C236" s="136" t="s">
        <v>376</v>
      </c>
      <c r="D236" s="136" t="s">
        <v>288</v>
      </c>
      <c r="E236" s="137" t="s">
        <v>377</v>
      </c>
      <c r="F236" s="173" t="s">
        <v>378</v>
      </c>
      <c r="G236" s="173"/>
      <c r="H236" s="173"/>
      <c r="I236" s="173"/>
      <c r="J236" s="138" t="s">
        <v>150</v>
      </c>
      <c r="K236" s="139">
        <v>26</v>
      </c>
      <c r="L236" s="174">
        <v>0</v>
      </c>
      <c r="M236" s="174"/>
      <c r="N236" s="168">
        <f>ROUND(L236*K236,3)</f>
        <v>0</v>
      </c>
      <c r="O236" s="162"/>
      <c r="P236" s="162"/>
      <c r="Q236" s="162"/>
      <c r="R236" s="78"/>
      <c r="T236" s="109" t="s">
        <v>1</v>
      </c>
      <c r="U236" s="30" t="s">
        <v>24</v>
      </c>
      <c r="V236" s="26"/>
      <c r="W236" s="110">
        <f>V236*K236</f>
        <v>0</v>
      </c>
      <c r="X236" s="110">
        <v>2.7E-4</v>
      </c>
      <c r="Y236" s="110">
        <f>X236*K236</f>
        <v>7.0200000000000002E-3</v>
      </c>
      <c r="Z236" s="110">
        <v>0</v>
      </c>
      <c r="AA236" s="111">
        <f>Z236*K236</f>
        <v>0</v>
      </c>
      <c r="AR236" s="14" t="s">
        <v>250</v>
      </c>
      <c r="AT236" s="14" t="s">
        <v>288</v>
      </c>
      <c r="AU236" s="14" t="s">
        <v>85</v>
      </c>
      <c r="AY236" s="14" t="s">
        <v>106</v>
      </c>
      <c r="BE236" s="55">
        <f>IF(U236="základná",N236,0)</f>
        <v>0</v>
      </c>
      <c r="BF236" s="55">
        <f>IF(U236="znížená",N236,0)</f>
        <v>0</v>
      </c>
      <c r="BG236" s="55">
        <f>IF(U236="zákl. prenesená",N236,0)</f>
        <v>0</v>
      </c>
      <c r="BH236" s="55">
        <f>IF(U236="zníž. prenesená",N236,0)</f>
        <v>0</v>
      </c>
      <c r="BI236" s="55">
        <f>IF(U236="nulová",N236,0)</f>
        <v>0</v>
      </c>
      <c r="BJ236" s="14" t="s">
        <v>85</v>
      </c>
      <c r="BK236" s="112">
        <f>ROUND(L236*K236,3)</f>
        <v>0</v>
      </c>
      <c r="BL236" s="14" t="s">
        <v>141</v>
      </c>
      <c r="BM236" s="14" t="s">
        <v>379</v>
      </c>
    </row>
    <row r="237" spans="2:65" s="6" customFormat="1" ht="16.5" customHeight="1" x14ac:dyDescent="0.3">
      <c r="B237" s="113"/>
      <c r="C237" s="114"/>
      <c r="D237" s="114"/>
      <c r="E237" s="115" t="s">
        <v>1</v>
      </c>
      <c r="F237" s="171" t="s">
        <v>380</v>
      </c>
      <c r="G237" s="172"/>
      <c r="H237" s="172"/>
      <c r="I237" s="172"/>
      <c r="J237" s="114"/>
      <c r="K237" s="116">
        <v>26</v>
      </c>
      <c r="L237" s="114"/>
      <c r="M237" s="114"/>
      <c r="N237" s="114"/>
      <c r="O237" s="114"/>
      <c r="P237" s="114"/>
      <c r="Q237" s="114"/>
      <c r="R237" s="117"/>
      <c r="T237" s="118"/>
      <c r="U237" s="114"/>
      <c r="V237" s="114"/>
      <c r="W237" s="114"/>
      <c r="X237" s="114"/>
      <c r="Y237" s="114"/>
      <c r="Z237" s="114"/>
      <c r="AA237" s="119"/>
      <c r="AT237" s="120" t="s">
        <v>114</v>
      </c>
      <c r="AU237" s="120" t="s">
        <v>85</v>
      </c>
      <c r="AV237" s="6" t="s">
        <v>85</v>
      </c>
      <c r="AW237" s="6" t="s">
        <v>17</v>
      </c>
      <c r="AX237" s="6" t="s">
        <v>40</v>
      </c>
      <c r="AY237" s="120" t="s">
        <v>106</v>
      </c>
    </row>
    <row r="238" spans="2:65" s="1" customFormat="1" ht="25.5" customHeight="1" x14ac:dyDescent="0.3">
      <c r="B238" s="75"/>
      <c r="C238" s="104" t="s">
        <v>381</v>
      </c>
      <c r="D238" s="104" t="s">
        <v>107</v>
      </c>
      <c r="E238" s="105" t="s">
        <v>382</v>
      </c>
      <c r="F238" s="165" t="s">
        <v>383</v>
      </c>
      <c r="G238" s="165"/>
      <c r="H238" s="165"/>
      <c r="I238" s="165"/>
      <c r="J238" s="106" t="s">
        <v>281</v>
      </c>
      <c r="K238" s="107">
        <v>10</v>
      </c>
      <c r="L238" s="167">
        <v>0</v>
      </c>
      <c r="M238" s="167"/>
      <c r="N238" s="162">
        <f>ROUND(L238*K238,3)</f>
        <v>0</v>
      </c>
      <c r="O238" s="162"/>
      <c r="P238" s="162"/>
      <c r="Q238" s="162"/>
      <c r="R238" s="78"/>
      <c r="T238" s="109" t="s">
        <v>1</v>
      </c>
      <c r="U238" s="30" t="s">
        <v>24</v>
      </c>
      <c r="V238" s="26"/>
      <c r="W238" s="110">
        <f>V238*K238</f>
        <v>0</v>
      </c>
      <c r="X238" s="110">
        <v>0</v>
      </c>
      <c r="Y238" s="110">
        <f>X238*K238</f>
        <v>0</v>
      </c>
      <c r="Z238" s="110">
        <v>8.5999999999999998E-4</v>
      </c>
      <c r="AA238" s="111">
        <f>Z238*K238</f>
        <v>8.6E-3</v>
      </c>
      <c r="AR238" s="14" t="s">
        <v>141</v>
      </c>
      <c r="AT238" s="14" t="s">
        <v>107</v>
      </c>
      <c r="AU238" s="14" t="s">
        <v>85</v>
      </c>
      <c r="AY238" s="14" t="s">
        <v>106</v>
      </c>
      <c r="BE238" s="55">
        <f>IF(U238="základná",N238,0)</f>
        <v>0</v>
      </c>
      <c r="BF238" s="55">
        <f>IF(U238="znížená",N238,0)</f>
        <v>0</v>
      </c>
      <c r="BG238" s="55">
        <f>IF(U238="zákl. prenesená",N238,0)</f>
        <v>0</v>
      </c>
      <c r="BH238" s="55">
        <f>IF(U238="zníž. prenesená",N238,0)</f>
        <v>0</v>
      </c>
      <c r="BI238" s="55">
        <f>IF(U238="nulová",N238,0)</f>
        <v>0</v>
      </c>
      <c r="BJ238" s="14" t="s">
        <v>85</v>
      </c>
      <c r="BK238" s="112">
        <f>ROUND(L238*K238,3)</f>
        <v>0</v>
      </c>
      <c r="BL238" s="14" t="s">
        <v>141</v>
      </c>
      <c r="BM238" s="14" t="s">
        <v>384</v>
      </c>
    </row>
    <row r="239" spans="2:65" s="1" customFormat="1" ht="25.5" customHeight="1" x14ac:dyDescent="0.3">
      <c r="B239" s="75"/>
      <c r="C239" s="104" t="s">
        <v>385</v>
      </c>
      <c r="D239" s="104" t="s">
        <v>107</v>
      </c>
      <c r="E239" s="105" t="s">
        <v>386</v>
      </c>
      <c r="F239" s="165" t="s">
        <v>387</v>
      </c>
      <c r="G239" s="165"/>
      <c r="H239" s="165"/>
      <c r="I239" s="165"/>
      <c r="J239" s="106" t="s">
        <v>281</v>
      </c>
      <c r="K239" s="107">
        <v>6</v>
      </c>
      <c r="L239" s="167">
        <v>0</v>
      </c>
      <c r="M239" s="167"/>
      <c r="N239" s="162">
        <f>ROUND(L239*K239,3)</f>
        <v>0</v>
      </c>
      <c r="O239" s="162"/>
      <c r="P239" s="162"/>
      <c r="Q239" s="162"/>
      <c r="R239" s="78"/>
      <c r="T239" s="109" t="s">
        <v>1</v>
      </c>
      <c r="U239" s="30" t="s">
        <v>24</v>
      </c>
      <c r="V239" s="26"/>
      <c r="W239" s="110">
        <f>V239*K239</f>
        <v>0</v>
      </c>
      <c r="X239" s="110">
        <v>0</v>
      </c>
      <c r="Y239" s="110">
        <f>X239*K239</f>
        <v>0</v>
      </c>
      <c r="Z239" s="110">
        <v>2.5999999999999999E-3</v>
      </c>
      <c r="AA239" s="111">
        <f>Z239*K239</f>
        <v>1.5599999999999999E-2</v>
      </c>
      <c r="AR239" s="14" t="s">
        <v>141</v>
      </c>
      <c r="AT239" s="14" t="s">
        <v>107</v>
      </c>
      <c r="AU239" s="14" t="s">
        <v>85</v>
      </c>
      <c r="AY239" s="14" t="s">
        <v>106</v>
      </c>
      <c r="BE239" s="55">
        <f>IF(U239="základná",N239,0)</f>
        <v>0</v>
      </c>
      <c r="BF239" s="55">
        <f>IF(U239="znížená",N239,0)</f>
        <v>0</v>
      </c>
      <c r="BG239" s="55">
        <f>IF(U239="zákl. prenesená",N239,0)</f>
        <v>0</v>
      </c>
      <c r="BH239" s="55">
        <f>IF(U239="zníž. prenesená",N239,0)</f>
        <v>0</v>
      </c>
      <c r="BI239" s="55">
        <f>IF(U239="nulová",N239,0)</f>
        <v>0</v>
      </c>
      <c r="BJ239" s="14" t="s">
        <v>85</v>
      </c>
      <c r="BK239" s="112">
        <f>ROUND(L239*K239,3)</f>
        <v>0</v>
      </c>
      <c r="BL239" s="14" t="s">
        <v>141</v>
      </c>
      <c r="BM239" s="14" t="s">
        <v>388</v>
      </c>
    </row>
    <row r="240" spans="2:65" s="6" customFormat="1" ht="16.5" customHeight="1" x14ac:dyDescent="0.3">
      <c r="B240" s="113"/>
      <c r="C240" s="114"/>
      <c r="D240" s="114"/>
      <c r="E240" s="115" t="s">
        <v>1</v>
      </c>
      <c r="F240" s="171" t="s">
        <v>389</v>
      </c>
      <c r="G240" s="172"/>
      <c r="H240" s="172"/>
      <c r="I240" s="172"/>
      <c r="J240" s="114"/>
      <c r="K240" s="116">
        <v>6</v>
      </c>
      <c r="L240" s="114"/>
      <c r="M240" s="114"/>
      <c r="N240" s="114"/>
      <c r="O240" s="114"/>
      <c r="P240" s="114"/>
      <c r="Q240" s="114"/>
      <c r="R240" s="117"/>
      <c r="T240" s="118"/>
      <c r="U240" s="114"/>
      <c r="V240" s="114"/>
      <c r="W240" s="114"/>
      <c r="X240" s="114"/>
      <c r="Y240" s="114"/>
      <c r="Z240" s="114"/>
      <c r="AA240" s="119"/>
      <c r="AT240" s="120" t="s">
        <v>114</v>
      </c>
      <c r="AU240" s="120" t="s">
        <v>85</v>
      </c>
      <c r="AV240" s="6" t="s">
        <v>85</v>
      </c>
      <c r="AW240" s="6" t="s">
        <v>17</v>
      </c>
      <c r="AX240" s="6" t="s">
        <v>40</v>
      </c>
      <c r="AY240" s="120" t="s">
        <v>106</v>
      </c>
    </row>
    <row r="241" spans="2:65" s="1" customFormat="1" ht="25.5" customHeight="1" x14ac:dyDescent="0.3">
      <c r="B241" s="75"/>
      <c r="C241" s="104" t="s">
        <v>390</v>
      </c>
      <c r="D241" s="104" t="s">
        <v>107</v>
      </c>
      <c r="E241" s="105" t="s">
        <v>391</v>
      </c>
      <c r="F241" s="165" t="s">
        <v>392</v>
      </c>
      <c r="G241" s="165"/>
      <c r="H241" s="165"/>
      <c r="I241" s="165"/>
      <c r="J241" s="106" t="s">
        <v>150</v>
      </c>
      <c r="K241" s="107">
        <v>12</v>
      </c>
      <c r="L241" s="167">
        <v>0</v>
      </c>
      <c r="M241" s="167"/>
      <c r="N241" s="162">
        <f>ROUND(L241*K241,3)</f>
        <v>0</v>
      </c>
      <c r="O241" s="162"/>
      <c r="P241" s="162"/>
      <c r="Q241" s="162"/>
      <c r="R241" s="78"/>
      <c r="T241" s="109" t="s">
        <v>1</v>
      </c>
      <c r="U241" s="30" t="s">
        <v>24</v>
      </c>
      <c r="V241" s="26"/>
      <c r="W241" s="110">
        <f>V241*K241</f>
        <v>0</v>
      </c>
      <c r="X241" s="110">
        <v>1E-4</v>
      </c>
      <c r="Y241" s="110">
        <f>X241*K241</f>
        <v>1.2000000000000001E-3</v>
      </c>
      <c r="Z241" s="110">
        <v>0</v>
      </c>
      <c r="AA241" s="111">
        <f>Z241*K241</f>
        <v>0</v>
      </c>
      <c r="AR241" s="14" t="s">
        <v>141</v>
      </c>
      <c r="AT241" s="14" t="s">
        <v>107</v>
      </c>
      <c r="AU241" s="14" t="s">
        <v>85</v>
      </c>
      <c r="AY241" s="14" t="s">
        <v>106</v>
      </c>
      <c r="BE241" s="55">
        <f>IF(U241="základná",N241,0)</f>
        <v>0</v>
      </c>
      <c r="BF241" s="55">
        <f>IF(U241="znížená",N241,0)</f>
        <v>0</v>
      </c>
      <c r="BG241" s="55">
        <f>IF(U241="zákl. prenesená",N241,0)</f>
        <v>0</v>
      </c>
      <c r="BH241" s="55">
        <f>IF(U241="zníž. prenesená",N241,0)</f>
        <v>0</v>
      </c>
      <c r="BI241" s="55">
        <f>IF(U241="nulová",N241,0)</f>
        <v>0</v>
      </c>
      <c r="BJ241" s="14" t="s">
        <v>85</v>
      </c>
      <c r="BK241" s="112">
        <f>ROUND(L241*K241,3)</f>
        <v>0</v>
      </c>
      <c r="BL241" s="14" t="s">
        <v>141</v>
      </c>
      <c r="BM241" s="14" t="s">
        <v>393</v>
      </c>
    </row>
    <row r="242" spans="2:65" s="6" customFormat="1" ht="16.5" customHeight="1" x14ac:dyDescent="0.3">
      <c r="B242" s="113"/>
      <c r="C242" s="114"/>
      <c r="D242" s="114"/>
      <c r="E242" s="115" t="s">
        <v>1</v>
      </c>
      <c r="F242" s="171" t="s">
        <v>162</v>
      </c>
      <c r="G242" s="172"/>
      <c r="H242" s="172"/>
      <c r="I242" s="172"/>
      <c r="J242" s="114"/>
      <c r="K242" s="116">
        <v>12</v>
      </c>
      <c r="L242" s="114"/>
      <c r="M242" s="114"/>
      <c r="N242" s="114"/>
      <c r="O242" s="114"/>
      <c r="P242" s="114"/>
      <c r="Q242" s="114"/>
      <c r="R242" s="117"/>
      <c r="T242" s="118"/>
      <c r="U242" s="114"/>
      <c r="V242" s="114"/>
      <c r="W242" s="114"/>
      <c r="X242" s="114"/>
      <c r="Y242" s="114"/>
      <c r="Z242" s="114"/>
      <c r="AA242" s="119"/>
      <c r="AT242" s="120" t="s">
        <v>114</v>
      </c>
      <c r="AU242" s="120" t="s">
        <v>85</v>
      </c>
      <c r="AV242" s="6" t="s">
        <v>85</v>
      </c>
      <c r="AW242" s="6" t="s">
        <v>17</v>
      </c>
      <c r="AX242" s="6" t="s">
        <v>40</v>
      </c>
      <c r="AY242" s="120" t="s">
        <v>106</v>
      </c>
    </row>
    <row r="243" spans="2:65" s="1" customFormat="1" ht="16.5" customHeight="1" x14ac:dyDescent="0.3">
      <c r="B243" s="75"/>
      <c r="C243" s="136" t="s">
        <v>394</v>
      </c>
      <c r="D243" s="136" t="s">
        <v>288</v>
      </c>
      <c r="E243" s="137" t="s">
        <v>395</v>
      </c>
      <c r="F243" s="173" t="s">
        <v>396</v>
      </c>
      <c r="G243" s="173"/>
      <c r="H243" s="173"/>
      <c r="I243" s="173"/>
      <c r="J243" s="138" t="s">
        <v>150</v>
      </c>
      <c r="K243" s="139">
        <v>12</v>
      </c>
      <c r="L243" s="174">
        <v>0</v>
      </c>
      <c r="M243" s="174"/>
      <c r="N243" s="168">
        <f t="shared" ref="N243:N248" si="35">ROUND(L243*K243,3)</f>
        <v>0</v>
      </c>
      <c r="O243" s="162"/>
      <c r="P243" s="162"/>
      <c r="Q243" s="162"/>
      <c r="R243" s="78"/>
      <c r="T243" s="109" t="s">
        <v>1</v>
      </c>
      <c r="U243" s="30" t="s">
        <v>24</v>
      </c>
      <c r="V243" s="26"/>
      <c r="W243" s="110">
        <f t="shared" ref="W243:W248" si="36">V243*K243</f>
        <v>0</v>
      </c>
      <c r="X243" s="110">
        <v>1.24E-3</v>
      </c>
      <c r="Y243" s="110">
        <f t="shared" ref="Y243:Y248" si="37">X243*K243</f>
        <v>1.4880000000000001E-2</v>
      </c>
      <c r="Z243" s="110">
        <v>0</v>
      </c>
      <c r="AA243" s="111">
        <f t="shared" ref="AA243:AA248" si="38">Z243*K243</f>
        <v>0</v>
      </c>
      <c r="AR243" s="14" t="s">
        <v>250</v>
      </c>
      <c r="AT243" s="14" t="s">
        <v>288</v>
      </c>
      <c r="AU243" s="14" t="s">
        <v>85</v>
      </c>
      <c r="AY243" s="14" t="s">
        <v>106</v>
      </c>
      <c r="BE243" s="55">
        <f t="shared" ref="BE243:BE248" si="39">IF(U243="základná",N243,0)</f>
        <v>0</v>
      </c>
      <c r="BF243" s="55">
        <f t="shared" ref="BF243:BF248" si="40">IF(U243="znížená",N243,0)</f>
        <v>0</v>
      </c>
      <c r="BG243" s="55">
        <f t="shared" ref="BG243:BG248" si="41">IF(U243="zákl. prenesená",N243,0)</f>
        <v>0</v>
      </c>
      <c r="BH243" s="55">
        <f t="shared" ref="BH243:BH248" si="42">IF(U243="zníž. prenesená",N243,0)</f>
        <v>0</v>
      </c>
      <c r="BI243" s="55">
        <f t="shared" ref="BI243:BI248" si="43">IF(U243="nulová",N243,0)</f>
        <v>0</v>
      </c>
      <c r="BJ243" s="14" t="s">
        <v>85</v>
      </c>
      <c r="BK243" s="112">
        <f t="shared" ref="BK243:BK248" si="44">ROUND(L243*K243,3)</f>
        <v>0</v>
      </c>
      <c r="BL243" s="14" t="s">
        <v>141</v>
      </c>
      <c r="BM243" s="14" t="s">
        <v>397</v>
      </c>
    </row>
    <row r="244" spans="2:65" s="1" customFormat="1" ht="16.5" customHeight="1" x14ac:dyDescent="0.3">
      <c r="B244" s="75"/>
      <c r="C244" s="136" t="s">
        <v>398</v>
      </c>
      <c r="D244" s="136" t="s">
        <v>288</v>
      </c>
      <c r="E244" s="137" t="s">
        <v>399</v>
      </c>
      <c r="F244" s="173" t="s">
        <v>400</v>
      </c>
      <c r="G244" s="173"/>
      <c r="H244" s="173"/>
      <c r="I244" s="173"/>
      <c r="J244" s="138" t="s">
        <v>150</v>
      </c>
      <c r="K244" s="139">
        <v>12</v>
      </c>
      <c r="L244" s="174">
        <v>0</v>
      </c>
      <c r="M244" s="174"/>
      <c r="N244" s="168">
        <f t="shared" si="35"/>
        <v>0</v>
      </c>
      <c r="O244" s="162"/>
      <c r="P244" s="162"/>
      <c r="Q244" s="162"/>
      <c r="R244" s="78"/>
      <c r="T244" s="109" t="s">
        <v>1</v>
      </c>
      <c r="U244" s="30" t="s">
        <v>24</v>
      </c>
      <c r="V244" s="26"/>
      <c r="W244" s="110">
        <f t="shared" si="36"/>
        <v>0</v>
      </c>
      <c r="X244" s="110">
        <v>1.1199999999999999E-3</v>
      </c>
      <c r="Y244" s="110">
        <f t="shared" si="37"/>
        <v>1.3439999999999999E-2</v>
      </c>
      <c r="Z244" s="110">
        <v>0</v>
      </c>
      <c r="AA244" s="111">
        <f t="shared" si="38"/>
        <v>0</v>
      </c>
      <c r="AR244" s="14" t="s">
        <v>250</v>
      </c>
      <c r="AT244" s="14" t="s">
        <v>288</v>
      </c>
      <c r="AU244" s="14" t="s">
        <v>85</v>
      </c>
      <c r="AY244" s="14" t="s">
        <v>106</v>
      </c>
      <c r="BE244" s="55">
        <f t="shared" si="39"/>
        <v>0</v>
      </c>
      <c r="BF244" s="55">
        <f t="shared" si="40"/>
        <v>0</v>
      </c>
      <c r="BG244" s="55">
        <f t="shared" si="41"/>
        <v>0</v>
      </c>
      <c r="BH244" s="55">
        <f t="shared" si="42"/>
        <v>0</v>
      </c>
      <c r="BI244" s="55">
        <f t="shared" si="43"/>
        <v>0</v>
      </c>
      <c r="BJ244" s="14" t="s">
        <v>85</v>
      </c>
      <c r="BK244" s="112">
        <f t="shared" si="44"/>
        <v>0</v>
      </c>
      <c r="BL244" s="14" t="s">
        <v>141</v>
      </c>
      <c r="BM244" s="14" t="s">
        <v>401</v>
      </c>
    </row>
    <row r="245" spans="2:65" s="1" customFormat="1" ht="25.5" customHeight="1" x14ac:dyDescent="0.3">
      <c r="B245" s="75"/>
      <c r="C245" s="104" t="s">
        <v>402</v>
      </c>
      <c r="D245" s="104" t="s">
        <v>107</v>
      </c>
      <c r="E245" s="105" t="s">
        <v>403</v>
      </c>
      <c r="F245" s="165" t="s">
        <v>404</v>
      </c>
      <c r="G245" s="165"/>
      <c r="H245" s="165"/>
      <c r="I245" s="165"/>
      <c r="J245" s="106" t="s">
        <v>150</v>
      </c>
      <c r="K245" s="107">
        <v>12</v>
      </c>
      <c r="L245" s="167">
        <v>0</v>
      </c>
      <c r="M245" s="167"/>
      <c r="N245" s="162">
        <f t="shared" si="35"/>
        <v>0</v>
      </c>
      <c r="O245" s="162"/>
      <c r="P245" s="162"/>
      <c r="Q245" s="162"/>
      <c r="R245" s="78"/>
      <c r="T245" s="109" t="s">
        <v>1</v>
      </c>
      <c r="U245" s="30" t="s">
        <v>24</v>
      </c>
      <c r="V245" s="26"/>
      <c r="W245" s="110">
        <f t="shared" si="36"/>
        <v>0</v>
      </c>
      <c r="X245" s="110">
        <v>0</v>
      </c>
      <c r="Y245" s="110">
        <f t="shared" si="37"/>
        <v>0</v>
      </c>
      <c r="Z245" s="110">
        <v>2.2499999999999998E-3</v>
      </c>
      <c r="AA245" s="111">
        <f t="shared" si="38"/>
        <v>2.6999999999999996E-2</v>
      </c>
      <c r="AR245" s="14" t="s">
        <v>141</v>
      </c>
      <c r="AT245" s="14" t="s">
        <v>107</v>
      </c>
      <c r="AU245" s="14" t="s">
        <v>85</v>
      </c>
      <c r="AY245" s="14" t="s">
        <v>106</v>
      </c>
      <c r="BE245" s="55">
        <f t="shared" si="39"/>
        <v>0</v>
      </c>
      <c r="BF245" s="55">
        <f t="shared" si="40"/>
        <v>0</v>
      </c>
      <c r="BG245" s="55">
        <f t="shared" si="41"/>
        <v>0</v>
      </c>
      <c r="BH245" s="55">
        <f t="shared" si="42"/>
        <v>0</v>
      </c>
      <c r="BI245" s="55">
        <f t="shared" si="43"/>
        <v>0</v>
      </c>
      <c r="BJ245" s="14" t="s">
        <v>85</v>
      </c>
      <c r="BK245" s="112">
        <f t="shared" si="44"/>
        <v>0</v>
      </c>
      <c r="BL245" s="14" t="s">
        <v>141</v>
      </c>
      <c r="BM245" s="14" t="s">
        <v>405</v>
      </c>
    </row>
    <row r="246" spans="2:65" s="1" customFormat="1" ht="25.5" customHeight="1" x14ac:dyDescent="0.3">
      <c r="B246" s="75"/>
      <c r="C246" s="104" t="s">
        <v>406</v>
      </c>
      <c r="D246" s="104" t="s">
        <v>107</v>
      </c>
      <c r="E246" s="105" t="s">
        <v>407</v>
      </c>
      <c r="F246" s="165" t="s">
        <v>408</v>
      </c>
      <c r="G246" s="165"/>
      <c r="H246" s="165"/>
      <c r="I246" s="165"/>
      <c r="J246" s="106" t="s">
        <v>150</v>
      </c>
      <c r="K246" s="107">
        <v>12</v>
      </c>
      <c r="L246" s="167">
        <v>0</v>
      </c>
      <c r="M246" s="167"/>
      <c r="N246" s="162">
        <f t="shared" si="35"/>
        <v>0</v>
      </c>
      <c r="O246" s="162"/>
      <c r="P246" s="162"/>
      <c r="Q246" s="162"/>
      <c r="R246" s="78"/>
      <c r="T246" s="109" t="s">
        <v>1</v>
      </c>
      <c r="U246" s="30" t="s">
        <v>24</v>
      </c>
      <c r="V246" s="26"/>
      <c r="W246" s="110">
        <f t="shared" si="36"/>
        <v>0</v>
      </c>
      <c r="X246" s="110">
        <v>4.0000000000000003E-5</v>
      </c>
      <c r="Y246" s="110">
        <f t="shared" si="37"/>
        <v>4.8000000000000007E-4</v>
      </c>
      <c r="Z246" s="110">
        <v>0</v>
      </c>
      <c r="AA246" s="111">
        <f t="shared" si="38"/>
        <v>0</v>
      </c>
      <c r="AR246" s="14" t="s">
        <v>141</v>
      </c>
      <c r="AT246" s="14" t="s">
        <v>107</v>
      </c>
      <c r="AU246" s="14" t="s">
        <v>85</v>
      </c>
      <c r="AY246" s="14" t="s">
        <v>106</v>
      </c>
      <c r="BE246" s="55">
        <f t="shared" si="39"/>
        <v>0</v>
      </c>
      <c r="BF246" s="55">
        <f t="shared" si="40"/>
        <v>0</v>
      </c>
      <c r="BG246" s="55">
        <f t="shared" si="41"/>
        <v>0</v>
      </c>
      <c r="BH246" s="55">
        <f t="shared" si="42"/>
        <v>0</v>
      </c>
      <c r="BI246" s="55">
        <f t="shared" si="43"/>
        <v>0</v>
      </c>
      <c r="BJ246" s="14" t="s">
        <v>85</v>
      </c>
      <c r="BK246" s="112">
        <f t="shared" si="44"/>
        <v>0</v>
      </c>
      <c r="BL246" s="14" t="s">
        <v>141</v>
      </c>
      <c r="BM246" s="14" t="s">
        <v>409</v>
      </c>
    </row>
    <row r="247" spans="2:65" s="1" customFormat="1" ht="38.25" customHeight="1" x14ac:dyDescent="0.3">
      <c r="B247" s="75"/>
      <c r="C247" s="104" t="s">
        <v>410</v>
      </c>
      <c r="D247" s="104" t="s">
        <v>107</v>
      </c>
      <c r="E247" s="105" t="s">
        <v>411</v>
      </c>
      <c r="F247" s="165" t="s">
        <v>412</v>
      </c>
      <c r="G247" s="165"/>
      <c r="H247" s="165"/>
      <c r="I247" s="165"/>
      <c r="J247" s="106" t="s">
        <v>150</v>
      </c>
      <c r="K247" s="107">
        <v>12</v>
      </c>
      <c r="L247" s="167">
        <v>0</v>
      </c>
      <c r="M247" s="167"/>
      <c r="N247" s="162">
        <f t="shared" si="35"/>
        <v>0</v>
      </c>
      <c r="O247" s="162"/>
      <c r="P247" s="162"/>
      <c r="Q247" s="162"/>
      <c r="R247" s="78"/>
      <c r="T247" s="109" t="s">
        <v>1</v>
      </c>
      <c r="U247" s="30" t="s">
        <v>24</v>
      </c>
      <c r="V247" s="26"/>
      <c r="W247" s="110">
        <f t="shared" si="36"/>
        <v>0</v>
      </c>
      <c r="X247" s="110">
        <v>6.0000000000000002E-5</v>
      </c>
      <c r="Y247" s="110">
        <f t="shared" si="37"/>
        <v>7.2000000000000005E-4</v>
      </c>
      <c r="Z247" s="110">
        <v>0</v>
      </c>
      <c r="AA247" s="111">
        <f t="shared" si="38"/>
        <v>0</v>
      </c>
      <c r="AR247" s="14" t="s">
        <v>141</v>
      </c>
      <c r="AT247" s="14" t="s">
        <v>107</v>
      </c>
      <c r="AU247" s="14" t="s">
        <v>85</v>
      </c>
      <c r="AY247" s="14" t="s">
        <v>106</v>
      </c>
      <c r="BE247" s="55">
        <f t="shared" si="39"/>
        <v>0</v>
      </c>
      <c r="BF247" s="55">
        <f t="shared" si="40"/>
        <v>0</v>
      </c>
      <c r="BG247" s="55">
        <f t="shared" si="41"/>
        <v>0</v>
      </c>
      <c r="BH247" s="55">
        <f t="shared" si="42"/>
        <v>0</v>
      </c>
      <c r="BI247" s="55">
        <f t="shared" si="43"/>
        <v>0</v>
      </c>
      <c r="BJ247" s="14" t="s">
        <v>85</v>
      </c>
      <c r="BK247" s="112">
        <f t="shared" si="44"/>
        <v>0</v>
      </c>
      <c r="BL247" s="14" t="s">
        <v>141</v>
      </c>
      <c r="BM247" s="14" t="s">
        <v>413</v>
      </c>
    </row>
    <row r="248" spans="2:65" s="1" customFormat="1" ht="38.25" customHeight="1" x14ac:dyDescent="0.3">
      <c r="B248" s="75"/>
      <c r="C248" s="104" t="s">
        <v>414</v>
      </c>
      <c r="D248" s="104" t="s">
        <v>107</v>
      </c>
      <c r="E248" s="105" t="s">
        <v>415</v>
      </c>
      <c r="F248" s="165" t="s">
        <v>416</v>
      </c>
      <c r="G248" s="165"/>
      <c r="H248" s="165"/>
      <c r="I248" s="165"/>
      <c r="J248" s="106" t="s">
        <v>150</v>
      </c>
      <c r="K248" s="107">
        <v>16</v>
      </c>
      <c r="L248" s="167">
        <v>0</v>
      </c>
      <c r="M248" s="167"/>
      <c r="N248" s="162">
        <f t="shared" si="35"/>
        <v>0</v>
      </c>
      <c r="O248" s="162"/>
      <c r="P248" s="162"/>
      <c r="Q248" s="162"/>
      <c r="R248" s="78"/>
      <c r="T248" s="109" t="s">
        <v>1</v>
      </c>
      <c r="U248" s="30" t="s">
        <v>24</v>
      </c>
      <c r="V248" s="26"/>
      <c r="W248" s="110">
        <f t="shared" si="36"/>
        <v>0</v>
      </c>
      <c r="X248" s="110">
        <v>0</v>
      </c>
      <c r="Y248" s="110">
        <f t="shared" si="37"/>
        <v>0</v>
      </c>
      <c r="Z248" s="110">
        <v>8.4999999999999995E-4</v>
      </c>
      <c r="AA248" s="111">
        <f t="shared" si="38"/>
        <v>1.3599999999999999E-2</v>
      </c>
      <c r="AR248" s="14" t="s">
        <v>141</v>
      </c>
      <c r="AT248" s="14" t="s">
        <v>107</v>
      </c>
      <c r="AU248" s="14" t="s">
        <v>85</v>
      </c>
      <c r="AY248" s="14" t="s">
        <v>106</v>
      </c>
      <c r="BE248" s="55">
        <f t="shared" si="39"/>
        <v>0</v>
      </c>
      <c r="BF248" s="55">
        <f t="shared" si="40"/>
        <v>0</v>
      </c>
      <c r="BG248" s="55">
        <f t="shared" si="41"/>
        <v>0</v>
      </c>
      <c r="BH248" s="55">
        <f t="shared" si="42"/>
        <v>0</v>
      </c>
      <c r="BI248" s="55">
        <f t="shared" si="43"/>
        <v>0</v>
      </c>
      <c r="BJ248" s="14" t="s">
        <v>85</v>
      </c>
      <c r="BK248" s="112">
        <f t="shared" si="44"/>
        <v>0</v>
      </c>
      <c r="BL248" s="14" t="s">
        <v>141</v>
      </c>
      <c r="BM248" s="14" t="s">
        <v>417</v>
      </c>
    </row>
    <row r="249" spans="2:65" s="6" customFormat="1" ht="16.5" customHeight="1" x14ac:dyDescent="0.3">
      <c r="B249" s="113"/>
      <c r="C249" s="114"/>
      <c r="D249" s="114"/>
      <c r="E249" s="115" t="s">
        <v>1</v>
      </c>
      <c r="F249" s="171" t="s">
        <v>418</v>
      </c>
      <c r="G249" s="172"/>
      <c r="H249" s="172"/>
      <c r="I249" s="172"/>
      <c r="J249" s="114"/>
      <c r="K249" s="116">
        <v>16</v>
      </c>
      <c r="L249" s="114"/>
      <c r="M249" s="114"/>
      <c r="N249" s="114"/>
      <c r="O249" s="114"/>
      <c r="P249" s="114"/>
      <c r="Q249" s="114"/>
      <c r="R249" s="117"/>
      <c r="T249" s="118"/>
      <c r="U249" s="114"/>
      <c r="V249" s="114"/>
      <c r="W249" s="114"/>
      <c r="X249" s="114"/>
      <c r="Y249" s="114"/>
      <c r="Z249" s="114"/>
      <c r="AA249" s="119"/>
      <c r="AT249" s="120" t="s">
        <v>114</v>
      </c>
      <c r="AU249" s="120" t="s">
        <v>85</v>
      </c>
      <c r="AV249" s="6" t="s">
        <v>85</v>
      </c>
      <c r="AW249" s="6" t="s">
        <v>17</v>
      </c>
      <c r="AX249" s="6" t="s">
        <v>40</v>
      </c>
      <c r="AY249" s="120" t="s">
        <v>106</v>
      </c>
    </row>
    <row r="250" spans="2:65" s="1" customFormat="1" ht="38.25" customHeight="1" x14ac:dyDescent="0.3">
      <c r="B250" s="75"/>
      <c r="C250" s="104" t="s">
        <v>419</v>
      </c>
      <c r="D250" s="104" t="s">
        <v>107</v>
      </c>
      <c r="E250" s="105" t="s">
        <v>420</v>
      </c>
      <c r="F250" s="165" t="s">
        <v>421</v>
      </c>
      <c r="G250" s="165"/>
      <c r="H250" s="165"/>
      <c r="I250" s="165"/>
      <c r="J250" s="106" t="s">
        <v>150</v>
      </c>
      <c r="K250" s="107">
        <v>12</v>
      </c>
      <c r="L250" s="167">
        <v>0</v>
      </c>
      <c r="M250" s="167"/>
      <c r="N250" s="162">
        <f t="shared" ref="N250:N255" si="45">ROUND(L250*K250,3)</f>
        <v>0</v>
      </c>
      <c r="O250" s="162"/>
      <c r="P250" s="162"/>
      <c r="Q250" s="162"/>
      <c r="R250" s="78"/>
      <c r="T250" s="109" t="s">
        <v>1</v>
      </c>
      <c r="U250" s="30" t="s">
        <v>24</v>
      </c>
      <c r="V250" s="26"/>
      <c r="W250" s="110">
        <f t="shared" ref="W250:W255" si="46">V250*K250</f>
        <v>0</v>
      </c>
      <c r="X250" s="110">
        <v>0</v>
      </c>
      <c r="Y250" s="110">
        <f t="shared" ref="Y250:Y255" si="47">X250*K250</f>
        <v>0</v>
      </c>
      <c r="Z250" s="110">
        <v>1.2199999999999999E-3</v>
      </c>
      <c r="AA250" s="111">
        <f t="shared" ref="AA250:AA255" si="48">Z250*K250</f>
        <v>1.464E-2</v>
      </c>
      <c r="AR250" s="14" t="s">
        <v>141</v>
      </c>
      <c r="AT250" s="14" t="s">
        <v>107</v>
      </c>
      <c r="AU250" s="14" t="s">
        <v>85</v>
      </c>
      <c r="AY250" s="14" t="s">
        <v>106</v>
      </c>
      <c r="BE250" s="55">
        <f t="shared" ref="BE250:BE255" si="49">IF(U250="základná",N250,0)</f>
        <v>0</v>
      </c>
      <c r="BF250" s="55">
        <f t="shared" ref="BF250:BF255" si="50">IF(U250="znížená",N250,0)</f>
        <v>0</v>
      </c>
      <c r="BG250" s="55">
        <f t="shared" ref="BG250:BG255" si="51">IF(U250="zákl. prenesená",N250,0)</f>
        <v>0</v>
      </c>
      <c r="BH250" s="55">
        <f t="shared" ref="BH250:BH255" si="52">IF(U250="zníž. prenesená",N250,0)</f>
        <v>0</v>
      </c>
      <c r="BI250" s="55">
        <f t="shared" ref="BI250:BI255" si="53">IF(U250="nulová",N250,0)</f>
        <v>0</v>
      </c>
      <c r="BJ250" s="14" t="s">
        <v>85</v>
      </c>
      <c r="BK250" s="112">
        <f t="shared" ref="BK250:BK255" si="54">ROUND(L250*K250,3)</f>
        <v>0</v>
      </c>
      <c r="BL250" s="14" t="s">
        <v>141</v>
      </c>
      <c r="BM250" s="14" t="s">
        <v>422</v>
      </c>
    </row>
    <row r="251" spans="2:65" s="1" customFormat="1" ht="38.25" customHeight="1" x14ac:dyDescent="0.3">
      <c r="B251" s="75"/>
      <c r="C251" s="104" t="s">
        <v>423</v>
      </c>
      <c r="D251" s="104" t="s">
        <v>107</v>
      </c>
      <c r="E251" s="105" t="s">
        <v>424</v>
      </c>
      <c r="F251" s="165" t="s">
        <v>425</v>
      </c>
      <c r="G251" s="165"/>
      <c r="H251" s="165"/>
      <c r="I251" s="165"/>
      <c r="J251" s="106" t="s">
        <v>150</v>
      </c>
      <c r="K251" s="107">
        <v>12</v>
      </c>
      <c r="L251" s="167">
        <v>0</v>
      </c>
      <c r="M251" s="167"/>
      <c r="N251" s="162">
        <f t="shared" si="45"/>
        <v>0</v>
      </c>
      <c r="O251" s="162"/>
      <c r="P251" s="162"/>
      <c r="Q251" s="162"/>
      <c r="R251" s="78"/>
      <c r="T251" s="109" t="s">
        <v>1</v>
      </c>
      <c r="U251" s="30" t="s">
        <v>24</v>
      </c>
      <c r="V251" s="26"/>
      <c r="W251" s="110">
        <f t="shared" si="46"/>
        <v>0</v>
      </c>
      <c r="X251" s="110">
        <v>1.0000000000000001E-5</v>
      </c>
      <c r="Y251" s="110">
        <f t="shared" si="47"/>
        <v>1.2000000000000002E-4</v>
      </c>
      <c r="Z251" s="110">
        <v>0</v>
      </c>
      <c r="AA251" s="111">
        <f t="shared" si="48"/>
        <v>0</v>
      </c>
      <c r="AR251" s="14" t="s">
        <v>141</v>
      </c>
      <c r="AT251" s="14" t="s">
        <v>107</v>
      </c>
      <c r="AU251" s="14" t="s">
        <v>85</v>
      </c>
      <c r="AY251" s="14" t="s">
        <v>106</v>
      </c>
      <c r="BE251" s="55">
        <f t="shared" si="49"/>
        <v>0</v>
      </c>
      <c r="BF251" s="55">
        <f t="shared" si="50"/>
        <v>0</v>
      </c>
      <c r="BG251" s="55">
        <f t="shared" si="51"/>
        <v>0</v>
      </c>
      <c r="BH251" s="55">
        <f t="shared" si="52"/>
        <v>0</v>
      </c>
      <c r="BI251" s="55">
        <f t="shared" si="53"/>
        <v>0</v>
      </c>
      <c r="BJ251" s="14" t="s">
        <v>85</v>
      </c>
      <c r="BK251" s="112">
        <f t="shared" si="54"/>
        <v>0</v>
      </c>
      <c r="BL251" s="14" t="s">
        <v>141</v>
      </c>
      <c r="BM251" s="14" t="s">
        <v>426</v>
      </c>
    </row>
    <row r="252" spans="2:65" s="1" customFormat="1" ht="16.5" customHeight="1" x14ac:dyDescent="0.3">
      <c r="B252" s="75"/>
      <c r="C252" s="136" t="s">
        <v>427</v>
      </c>
      <c r="D252" s="136" t="s">
        <v>288</v>
      </c>
      <c r="E252" s="137" t="s">
        <v>428</v>
      </c>
      <c r="F252" s="173" t="s">
        <v>429</v>
      </c>
      <c r="G252" s="173"/>
      <c r="H252" s="173"/>
      <c r="I252" s="173"/>
      <c r="J252" s="138" t="s">
        <v>150</v>
      </c>
      <c r="K252" s="139">
        <v>12</v>
      </c>
      <c r="L252" s="174">
        <v>0</v>
      </c>
      <c r="M252" s="174"/>
      <c r="N252" s="168">
        <f t="shared" si="45"/>
        <v>0</v>
      </c>
      <c r="O252" s="162"/>
      <c r="P252" s="162"/>
      <c r="Q252" s="162"/>
      <c r="R252" s="78"/>
      <c r="T252" s="109" t="s">
        <v>1</v>
      </c>
      <c r="U252" s="30" t="s">
        <v>24</v>
      </c>
      <c r="V252" s="26"/>
      <c r="W252" s="110">
        <f t="shared" si="46"/>
        <v>0</v>
      </c>
      <c r="X252" s="110">
        <v>2.9999999999999997E-4</v>
      </c>
      <c r="Y252" s="110">
        <f t="shared" si="47"/>
        <v>3.5999999999999999E-3</v>
      </c>
      <c r="Z252" s="110">
        <v>0</v>
      </c>
      <c r="AA252" s="111">
        <f t="shared" si="48"/>
        <v>0</v>
      </c>
      <c r="AR252" s="14" t="s">
        <v>250</v>
      </c>
      <c r="AT252" s="14" t="s">
        <v>288</v>
      </c>
      <c r="AU252" s="14" t="s">
        <v>85</v>
      </c>
      <c r="AY252" s="14" t="s">
        <v>106</v>
      </c>
      <c r="BE252" s="55">
        <f t="shared" si="49"/>
        <v>0</v>
      </c>
      <c r="BF252" s="55">
        <f t="shared" si="50"/>
        <v>0</v>
      </c>
      <c r="BG252" s="55">
        <f t="shared" si="51"/>
        <v>0</v>
      </c>
      <c r="BH252" s="55">
        <f t="shared" si="52"/>
        <v>0</v>
      </c>
      <c r="BI252" s="55">
        <f t="shared" si="53"/>
        <v>0</v>
      </c>
      <c r="BJ252" s="14" t="s">
        <v>85</v>
      </c>
      <c r="BK252" s="112">
        <f t="shared" si="54"/>
        <v>0</v>
      </c>
      <c r="BL252" s="14" t="s">
        <v>141</v>
      </c>
      <c r="BM252" s="14" t="s">
        <v>430</v>
      </c>
    </row>
    <row r="253" spans="2:65" s="1" customFormat="1" ht="25.5" customHeight="1" x14ac:dyDescent="0.3">
      <c r="B253" s="75"/>
      <c r="C253" s="104" t="s">
        <v>431</v>
      </c>
      <c r="D253" s="104" t="s">
        <v>107</v>
      </c>
      <c r="E253" s="105" t="s">
        <v>432</v>
      </c>
      <c r="F253" s="165" t="s">
        <v>433</v>
      </c>
      <c r="G253" s="165"/>
      <c r="H253" s="165"/>
      <c r="I253" s="165"/>
      <c r="J253" s="106" t="s">
        <v>150</v>
      </c>
      <c r="K253" s="107">
        <v>12</v>
      </c>
      <c r="L253" s="167">
        <v>0</v>
      </c>
      <c r="M253" s="167"/>
      <c r="N253" s="162">
        <f t="shared" si="45"/>
        <v>0</v>
      </c>
      <c r="O253" s="162"/>
      <c r="P253" s="162"/>
      <c r="Q253" s="162"/>
      <c r="R253" s="78"/>
      <c r="T253" s="109" t="s">
        <v>1</v>
      </c>
      <c r="U253" s="30" t="s">
        <v>24</v>
      </c>
      <c r="V253" s="26"/>
      <c r="W253" s="110">
        <f t="shared" si="46"/>
        <v>0</v>
      </c>
      <c r="X253" s="110">
        <v>1.0000000000000001E-5</v>
      </c>
      <c r="Y253" s="110">
        <f t="shared" si="47"/>
        <v>1.2000000000000002E-4</v>
      </c>
      <c r="Z253" s="110">
        <v>0</v>
      </c>
      <c r="AA253" s="111">
        <f t="shared" si="48"/>
        <v>0</v>
      </c>
      <c r="AR253" s="14" t="s">
        <v>141</v>
      </c>
      <c r="AT253" s="14" t="s">
        <v>107</v>
      </c>
      <c r="AU253" s="14" t="s">
        <v>85</v>
      </c>
      <c r="AY253" s="14" t="s">
        <v>106</v>
      </c>
      <c r="BE253" s="55">
        <f t="shared" si="49"/>
        <v>0</v>
      </c>
      <c r="BF253" s="55">
        <f t="shared" si="50"/>
        <v>0</v>
      </c>
      <c r="BG253" s="55">
        <f t="shared" si="51"/>
        <v>0</v>
      </c>
      <c r="BH253" s="55">
        <f t="shared" si="52"/>
        <v>0</v>
      </c>
      <c r="BI253" s="55">
        <f t="shared" si="53"/>
        <v>0</v>
      </c>
      <c r="BJ253" s="14" t="s">
        <v>85</v>
      </c>
      <c r="BK253" s="112">
        <f t="shared" si="54"/>
        <v>0</v>
      </c>
      <c r="BL253" s="14" t="s">
        <v>141</v>
      </c>
      <c r="BM253" s="14" t="s">
        <v>434</v>
      </c>
    </row>
    <row r="254" spans="2:65" s="1" customFormat="1" ht="51" customHeight="1" x14ac:dyDescent="0.3">
      <c r="B254" s="75"/>
      <c r="C254" s="136" t="s">
        <v>435</v>
      </c>
      <c r="D254" s="136" t="s">
        <v>288</v>
      </c>
      <c r="E254" s="137" t="s">
        <v>436</v>
      </c>
      <c r="F254" s="173" t="s">
        <v>437</v>
      </c>
      <c r="G254" s="173"/>
      <c r="H254" s="173"/>
      <c r="I254" s="173"/>
      <c r="J254" s="138" t="s">
        <v>150</v>
      </c>
      <c r="K254" s="139">
        <v>12</v>
      </c>
      <c r="L254" s="174">
        <v>0</v>
      </c>
      <c r="M254" s="174"/>
      <c r="N254" s="168">
        <f t="shared" si="45"/>
        <v>0</v>
      </c>
      <c r="O254" s="162"/>
      <c r="P254" s="162"/>
      <c r="Q254" s="162"/>
      <c r="R254" s="78"/>
      <c r="T254" s="109" t="s">
        <v>1</v>
      </c>
      <c r="U254" s="30" t="s">
        <v>24</v>
      </c>
      <c r="V254" s="26"/>
      <c r="W254" s="110">
        <f t="shared" si="46"/>
        <v>0</v>
      </c>
      <c r="X254" s="110">
        <v>3.4000000000000002E-4</v>
      </c>
      <c r="Y254" s="110">
        <f t="shared" si="47"/>
        <v>4.0800000000000003E-3</v>
      </c>
      <c r="Z254" s="110">
        <v>0</v>
      </c>
      <c r="AA254" s="111">
        <f t="shared" si="48"/>
        <v>0</v>
      </c>
      <c r="AR254" s="14" t="s">
        <v>250</v>
      </c>
      <c r="AT254" s="14" t="s">
        <v>288</v>
      </c>
      <c r="AU254" s="14" t="s">
        <v>85</v>
      </c>
      <c r="AY254" s="14" t="s">
        <v>106</v>
      </c>
      <c r="BE254" s="55">
        <f t="shared" si="49"/>
        <v>0</v>
      </c>
      <c r="BF254" s="55">
        <f t="shared" si="50"/>
        <v>0</v>
      </c>
      <c r="BG254" s="55">
        <f t="shared" si="51"/>
        <v>0</v>
      </c>
      <c r="BH254" s="55">
        <f t="shared" si="52"/>
        <v>0</v>
      </c>
      <c r="BI254" s="55">
        <f t="shared" si="53"/>
        <v>0</v>
      </c>
      <c r="BJ254" s="14" t="s">
        <v>85</v>
      </c>
      <c r="BK254" s="112">
        <f t="shared" si="54"/>
        <v>0</v>
      </c>
      <c r="BL254" s="14" t="s">
        <v>141</v>
      </c>
      <c r="BM254" s="14" t="s">
        <v>438</v>
      </c>
    </row>
    <row r="255" spans="2:65" s="1" customFormat="1" ht="25.5" customHeight="1" x14ac:dyDescent="0.3">
      <c r="B255" s="75"/>
      <c r="C255" s="104" t="s">
        <v>439</v>
      </c>
      <c r="D255" s="104" t="s">
        <v>107</v>
      </c>
      <c r="E255" s="105" t="s">
        <v>440</v>
      </c>
      <c r="F255" s="165" t="s">
        <v>441</v>
      </c>
      <c r="G255" s="165"/>
      <c r="H255" s="165"/>
      <c r="I255" s="165"/>
      <c r="J255" s="106" t="s">
        <v>165</v>
      </c>
      <c r="K255" s="107">
        <v>0.98199999999999998</v>
      </c>
      <c r="L255" s="167">
        <v>0</v>
      </c>
      <c r="M255" s="167"/>
      <c r="N255" s="162">
        <f t="shared" si="45"/>
        <v>0</v>
      </c>
      <c r="O255" s="162"/>
      <c r="P255" s="162"/>
      <c r="Q255" s="162"/>
      <c r="R255" s="78"/>
      <c r="T255" s="109" t="s">
        <v>1</v>
      </c>
      <c r="U255" s="30" t="s">
        <v>24</v>
      </c>
      <c r="V255" s="26"/>
      <c r="W255" s="110">
        <f t="shared" si="46"/>
        <v>0</v>
      </c>
      <c r="X255" s="110">
        <v>0</v>
      </c>
      <c r="Y255" s="110">
        <f t="shared" si="47"/>
        <v>0</v>
      </c>
      <c r="Z255" s="110">
        <v>0</v>
      </c>
      <c r="AA255" s="111">
        <f t="shared" si="48"/>
        <v>0</v>
      </c>
      <c r="AR255" s="14" t="s">
        <v>141</v>
      </c>
      <c r="AT255" s="14" t="s">
        <v>107</v>
      </c>
      <c r="AU255" s="14" t="s">
        <v>85</v>
      </c>
      <c r="AY255" s="14" t="s">
        <v>106</v>
      </c>
      <c r="BE255" s="55">
        <f t="shared" si="49"/>
        <v>0</v>
      </c>
      <c r="BF255" s="55">
        <f t="shared" si="50"/>
        <v>0</v>
      </c>
      <c r="BG255" s="55">
        <f t="shared" si="51"/>
        <v>0</v>
      </c>
      <c r="BH255" s="55">
        <f t="shared" si="52"/>
        <v>0</v>
      </c>
      <c r="BI255" s="55">
        <f t="shared" si="53"/>
        <v>0</v>
      </c>
      <c r="BJ255" s="14" t="s">
        <v>85</v>
      </c>
      <c r="BK255" s="112">
        <f t="shared" si="54"/>
        <v>0</v>
      </c>
      <c r="BL255" s="14" t="s">
        <v>141</v>
      </c>
      <c r="BM255" s="14" t="s">
        <v>442</v>
      </c>
    </row>
    <row r="256" spans="2:65" s="5" customFormat="1" ht="29.85" customHeight="1" x14ac:dyDescent="0.3">
      <c r="B256" s="93"/>
      <c r="C256" s="94"/>
      <c r="D256" s="103" t="s">
        <v>75</v>
      </c>
      <c r="E256" s="103"/>
      <c r="F256" s="103"/>
      <c r="G256" s="103"/>
      <c r="H256" s="103"/>
      <c r="I256" s="103"/>
      <c r="J256" s="103"/>
      <c r="K256" s="103"/>
      <c r="L256" s="103"/>
      <c r="M256" s="103"/>
      <c r="N256" s="169">
        <f>BK256</f>
        <v>0</v>
      </c>
      <c r="O256" s="170"/>
      <c r="P256" s="170"/>
      <c r="Q256" s="170"/>
      <c r="R256" s="96"/>
      <c r="T256" s="97"/>
      <c r="U256" s="94"/>
      <c r="V256" s="94"/>
      <c r="W256" s="98">
        <f>SUM(W257:W265)</f>
        <v>0</v>
      </c>
      <c r="X256" s="94"/>
      <c r="Y256" s="98">
        <f>SUM(Y257:Y265)</f>
        <v>0.79900799999999994</v>
      </c>
      <c r="Z256" s="94"/>
      <c r="AA256" s="99">
        <f>SUM(AA257:AA265)</f>
        <v>0</v>
      </c>
      <c r="AR256" s="100" t="s">
        <v>85</v>
      </c>
      <c r="AT256" s="101" t="s">
        <v>38</v>
      </c>
      <c r="AU256" s="101" t="s">
        <v>40</v>
      </c>
      <c r="AY256" s="100" t="s">
        <v>106</v>
      </c>
      <c r="BK256" s="102">
        <f>SUM(BK257:BK265)</f>
        <v>0</v>
      </c>
    </row>
    <row r="257" spans="2:65" s="1" customFormat="1" ht="38.25" customHeight="1" x14ac:dyDescent="0.3">
      <c r="B257" s="75"/>
      <c r="C257" s="104" t="s">
        <v>443</v>
      </c>
      <c r="D257" s="104" t="s">
        <v>107</v>
      </c>
      <c r="E257" s="105" t="s">
        <v>444</v>
      </c>
      <c r="F257" s="165" t="s">
        <v>445</v>
      </c>
      <c r="G257" s="165"/>
      <c r="H257" s="165"/>
      <c r="I257" s="165"/>
      <c r="J257" s="106" t="s">
        <v>155</v>
      </c>
      <c r="K257" s="107">
        <v>30.4</v>
      </c>
      <c r="L257" s="167">
        <v>0</v>
      </c>
      <c r="M257" s="167"/>
      <c r="N257" s="162">
        <f>ROUND(L257*K257,3)</f>
        <v>0</v>
      </c>
      <c r="O257" s="162"/>
      <c r="P257" s="162"/>
      <c r="Q257" s="162"/>
      <c r="R257" s="78"/>
      <c r="T257" s="109" t="s">
        <v>1</v>
      </c>
      <c r="U257" s="30" t="s">
        <v>24</v>
      </c>
      <c r="V257" s="26"/>
      <c r="W257" s="110">
        <f>V257*K257</f>
        <v>0</v>
      </c>
      <c r="X257" s="110">
        <v>2.1000000000000001E-4</v>
      </c>
      <c r="Y257" s="110">
        <f>X257*K257</f>
        <v>6.3839999999999999E-3</v>
      </c>
      <c r="Z257" s="110">
        <v>0</v>
      </c>
      <c r="AA257" s="111">
        <f>Z257*K257</f>
        <v>0</v>
      </c>
      <c r="AR257" s="14" t="s">
        <v>141</v>
      </c>
      <c r="AT257" s="14" t="s">
        <v>107</v>
      </c>
      <c r="AU257" s="14" t="s">
        <v>85</v>
      </c>
      <c r="AY257" s="14" t="s">
        <v>106</v>
      </c>
      <c r="BE257" s="55">
        <f>IF(U257="základná",N257,0)</f>
        <v>0</v>
      </c>
      <c r="BF257" s="55">
        <f>IF(U257="znížená",N257,0)</f>
        <v>0</v>
      </c>
      <c r="BG257" s="55">
        <f>IF(U257="zákl. prenesená",N257,0)</f>
        <v>0</v>
      </c>
      <c r="BH257" s="55">
        <f>IF(U257="zníž. prenesená",N257,0)</f>
        <v>0</v>
      </c>
      <c r="BI257" s="55">
        <f>IF(U257="nulová",N257,0)</f>
        <v>0</v>
      </c>
      <c r="BJ257" s="14" t="s">
        <v>85</v>
      </c>
      <c r="BK257" s="112">
        <f>ROUND(L257*K257,3)</f>
        <v>0</v>
      </c>
      <c r="BL257" s="14" t="s">
        <v>141</v>
      </c>
      <c r="BM257" s="14" t="s">
        <v>446</v>
      </c>
    </row>
    <row r="258" spans="2:65" s="6" customFormat="1" ht="16.5" customHeight="1" x14ac:dyDescent="0.3">
      <c r="B258" s="113"/>
      <c r="C258" s="114"/>
      <c r="D258" s="114"/>
      <c r="E258" s="115" t="s">
        <v>1</v>
      </c>
      <c r="F258" s="171" t="s">
        <v>157</v>
      </c>
      <c r="G258" s="172"/>
      <c r="H258" s="172"/>
      <c r="I258" s="172"/>
      <c r="J258" s="114"/>
      <c r="K258" s="116">
        <v>30.4</v>
      </c>
      <c r="L258" s="114"/>
      <c r="M258" s="114"/>
      <c r="N258" s="114"/>
      <c r="O258" s="114"/>
      <c r="P258" s="114"/>
      <c r="Q258" s="114"/>
      <c r="R258" s="117"/>
      <c r="T258" s="118"/>
      <c r="U258" s="114"/>
      <c r="V258" s="114"/>
      <c r="W258" s="114"/>
      <c r="X258" s="114"/>
      <c r="Y258" s="114"/>
      <c r="Z258" s="114"/>
      <c r="AA258" s="119"/>
      <c r="AT258" s="120" t="s">
        <v>114</v>
      </c>
      <c r="AU258" s="120" t="s">
        <v>85</v>
      </c>
      <c r="AV258" s="6" t="s">
        <v>85</v>
      </c>
      <c r="AW258" s="6" t="s">
        <v>17</v>
      </c>
      <c r="AX258" s="6" t="s">
        <v>40</v>
      </c>
      <c r="AY258" s="120" t="s">
        <v>106</v>
      </c>
    </row>
    <row r="259" spans="2:65" s="1" customFormat="1" ht="63.75" customHeight="1" x14ac:dyDescent="0.3">
      <c r="B259" s="75"/>
      <c r="C259" s="136" t="s">
        <v>447</v>
      </c>
      <c r="D259" s="136" t="s">
        <v>288</v>
      </c>
      <c r="E259" s="137" t="s">
        <v>448</v>
      </c>
      <c r="F259" s="173" t="s">
        <v>449</v>
      </c>
      <c r="G259" s="173"/>
      <c r="H259" s="173"/>
      <c r="I259" s="173"/>
      <c r="J259" s="138" t="s">
        <v>155</v>
      </c>
      <c r="K259" s="139">
        <v>63.84</v>
      </c>
      <c r="L259" s="174">
        <v>0</v>
      </c>
      <c r="M259" s="174"/>
      <c r="N259" s="168">
        <f t="shared" ref="N259:N265" si="55">ROUND(L259*K259,3)</f>
        <v>0</v>
      </c>
      <c r="O259" s="162"/>
      <c r="P259" s="162"/>
      <c r="Q259" s="162"/>
      <c r="R259" s="78"/>
      <c r="T259" s="109" t="s">
        <v>1</v>
      </c>
      <c r="U259" s="30" t="s">
        <v>24</v>
      </c>
      <c r="V259" s="26"/>
      <c r="W259" s="110">
        <f t="shared" ref="W259:W265" si="56">V259*K259</f>
        <v>0</v>
      </c>
      <c r="X259" s="110">
        <v>1E-4</v>
      </c>
      <c r="Y259" s="110">
        <f t="shared" ref="Y259:Y265" si="57">X259*K259</f>
        <v>6.3840000000000008E-3</v>
      </c>
      <c r="Z259" s="110">
        <v>0</v>
      </c>
      <c r="AA259" s="111">
        <f t="shared" ref="AA259:AA265" si="58">Z259*K259</f>
        <v>0</v>
      </c>
      <c r="AR259" s="14" t="s">
        <v>250</v>
      </c>
      <c r="AT259" s="14" t="s">
        <v>288</v>
      </c>
      <c r="AU259" s="14" t="s">
        <v>85</v>
      </c>
      <c r="AY259" s="14" t="s">
        <v>106</v>
      </c>
      <c r="BE259" s="55">
        <f t="shared" ref="BE259:BE265" si="59">IF(U259="základná",N259,0)</f>
        <v>0</v>
      </c>
      <c r="BF259" s="55">
        <f t="shared" ref="BF259:BF265" si="60">IF(U259="znížená",N259,0)</f>
        <v>0</v>
      </c>
      <c r="BG259" s="55">
        <f t="shared" ref="BG259:BG265" si="61">IF(U259="zákl. prenesená",N259,0)</f>
        <v>0</v>
      </c>
      <c r="BH259" s="55">
        <f t="shared" ref="BH259:BH265" si="62">IF(U259="zníž. prenesená",N259,0)</f>
        <v>0</v>
      </c>
      <c r="BI259" s="55">
        <f t="shared" ref="BI259:BI265" si="63">IF(U259="nulová",N259,0)</f>
        <v>0</v>
      </c>
      <c r="BJ259" s="14" t="s">
        <v>85</v>
      </c>
      <c r="BK259" s="112">
        <f t="shared" ref="BK259:BK265" si="64">ROUND(L259*K259,3)</f>
        <v>0</v>
      </c>
      <c r="BL259" s="14" t="s">
        <v>141</v>
      </c>
      <c r="BM259" s="14" t="s">
        <v>450</v>
      </c>
    </row>
    <row r="260" spans="2:65" s="1" customFormat="1" ht="38.25" customHeight="1" x14ac:dyDescent="0.3">
      <c r="B260" s="75"/>
      <c r="C260" s="136" t="s">
        <v>451</v>
      </c>
      <c r="D260" s="136" t="s">
        <v>288</v>
      </c>
      <c r="E260" s="137" t="s">
        <v>452</v>
      </c>
      <c r="F260" s="173" t="s">
        <v>453</v>
      </c>
      <c r="G260" s="173"/>
      <c r="H260" s="173"/>
      <c r="I260" s="173"/>
      <c r="J260" s="138" t="s">
        <v>150</v>
      </c>
      <c r="K260" s="139">
        <v>4</v>
      </c>
      <c r="L260" s="174">
        <v>0</v>
      </c>
      <c r="M260" s="174"/>
      <c r="N260" s="168">
        <f t="shared" si="55"/>
        <v>0</v>
      </c>
      <c r="O260" s="162"/>
      <c r="P260" s="162"/>
      <c r="Q260" s="162"/>
      <c r="R260" s="78"/>
      <c r="T260" s="109" t="s">
        <v>1</v>
      </c>
      <c r="U260" s="30" t="s">
        <v>24</v>
      </c>
      <c r="V260" s="26"/>
      <c r="W260" s="110">
        <f t="shared" si="56"/>
        <v>0</v>
      </c>
      <c r="X260" s="110">
        <v>0.14299999999999999</v>
      </c>
      <c r="Y260" s="110">
        <f t="shared" si="57"/>
        <v>0.57199999999999995</v>
      </c>
      <c r="Z260" s="110">
        <v>0</v>
      </c>
      <c r="AA260" s="111">
        <f t="shared" si="58"/>
        <v>0</v>
      </c>
      <c r="AR260" s="14" t="s">
        <v>250</v>
      </c>
      <c r="AT260" s="14" t="s">
        <v>288</v>
      </c>
      <c r="AU260" s="14" t="s">
        <v>85</v>
      </c>
      <c r="AY260" s="14" t="s">
        <v>106</v>
      </c>
      <c r="BE260" s="55">
        <f t="shared" si="59"/>
        <v>0</v>
      </c>
      <c r="BF260" s="55">
        <f t="shared" si="60"/>
        <v>0</v>
      </c>
      <c r="BG260" s="55">
        <f t="shared" si="61"/>
        <v>0</v>
      </c>
      <c r="BH260" s="55">
        <f t="shared" si="62"/>
        <v>0</v>
      </c>
      <c r="BI260" s="55">
        <f t="shared" si="63"/>
        <v>0</v>
      </c>
      <c r="BJ260" s="14" t="s">
        <v>85</v>
      </c>
      <c r="BK260" s="112">
        <f t="shared" si="64"/>
        <v>0</v>
      </c>
      <c r="BL260" s="14" t="s">
        <v>141</v>
      </c>
      <c r="BM260" s="14" t="s">
        <v>454</v>
      </c>
    </row>
    <row r="261" spans="2:65" s="1" customFormat="1" ht="38.25" customHeight="1" x14ac:dyDescent="0.3">
      <c r="B261" s="75"/>
      <c r="C261" s="104" t="s">
        <v>455</v>
      </c>
      <c r="D261" s="104" t="s">
        <v>107</v>
      </c>
      <c r="E261" s="105" t="s">
        <v>456</v>
      </c>
      <c r="F261" s="165" t="s">
        <v>457</v>
      </c>
      <c r="G261" s="165"/>
      <c r="H261" s="165"/>
      <c r="I261" s="165"/>
      <c r="J261" s="106" t="s">
        <v>150</v>
      </c>
      <c r="K261" s="107">
        <v>8</v>
      </c>
      <c r="L261" s="167">
        <v>0</v>
      </c>
      <c r="M261" s="167"/>
      <c r="N261" s="162">
        <f t="shared" si="55"/>
        <v>0</v>
      </c>
      <c r="O261" s="162"/>
      <c r="P261" s="162"/>
      <c r="Q261" s="162"/>
      <c r="R261" s="78"/>
      <c r="T261" s="109" t="s">
        <v>1</v>
      </c>
      <c r="U261" s="30" t="s">
        <v>24</v>
      </c>
      <c r="V261" s="26"/>
      <c r="W261" s="110">
        <f t="shared" si="56"/>
        <v>0</v>
      </c>
      <c r="X261" s="110">
        <v>0</v>
      </c>
      <c r="Y261" s="110">
        <f t="shared" si="57"/>
        <v>0</v>
      </c>
      <c r="Z261" s="110">
        <v>0</v>
      </c>
      <c r="AA261" s="111">
        <f t="shared" si="58"/>
        <v>0</v>
      </c>
      <c r="AR261" s="14" t="s">
        <v>141</v>
      </c>
      <c r="AT261" s="14" t="s">
        <v>107</v>
      </c>
      <c r="AU261" s="14" t="s">
        <v>85</v>
      </c>
      <c r="AY261" s="14" t="s">
        <v>106</v>
      </c>
      <c r="BE261" s="55">
        <f t="shared" si="59"/>
        <v>0</v>
      </c>
      <c r="BF261" s="55">
        <f t="shared" si="60"/>
        <v>0</v>
      </c>
      <c r="BG261" s="55">
        <f t="shared" si="61"/>
        <v>0</v>
      </c>
      <c r="BH261" s="55">
        <f t="shared" si="62"/>
        <v>0</v>
      </c>
      <c r="BI261" s="55">
        <f t="shared" si="63"/>
        <v>0</v>
      </c>
      <c r="BJ261" s="14" t="s">
        <v>85</v>
      </c>
      <c r="BK261" s="112">
        <f t="shared" si="64"/>
        <v>0</v>
      </c>
      <c r="BL261" s="14" t="s">
        <v>141</v>
      </c>
      <c r="BM261" s="14" t="s">
        <v>458</v>
      </c>
    </row>
    <row r="262" spans="2:65" s="1" customFormat="1" ht="38.25" customHeight="1" x14ac:dyDescent="0.3">
      <c r="B262" s="75"/>
      <c r="C262" s="136" t="s">
        <v>459</v>
      </c>
      <c r="D262" s="136" t="s">
        <v>288</v>
      </c>
      <c r="E262" s="137" t="s">
        <v>460</v>
      </c>
      <c r="F262" s="173" t="s">
        <v>461</v>
      </c>
      <c r="G262" s="173"/>
      <c r="H262" s="173"/>
      <c r="I262" s="173"/>
      <c r="J262" s="138" t="s">
        <v>150</v>
      </c>
      <c r="K262" s="139">
        <v>8</v>
      </c>
      <c r="L262" s="174">
        <v>0</v>
      </c>
      <c r="M262" s="174"/>
      <c r="N262" s="168">
        <f t="shared" si="55"/>
        <v>0</v>
      </c>
      <c r="O262" s="162"/>
      <c r="P262" s="162"/>
      <c r="Q262" s="162"/>
      <c r="R262" s="78"/>
      <c r="T262" s="109" t="s">
        <v>1</v>
      </c>
      <c r="U262" s="30" t="s">
        <v>24</v>
      </c>
      <c r="V262" s="26"/>
      <c r="W262" s="110">
        <f t="shared" si="56"/>
        <v>0</v>
      </c>
      <c r="X262" s="110">
        <v>1E-3</v>
      </c>
      <c r="Y262" s="110">
        <f t="shared" si="57"/>
        <v>8.0000000000000002E-3</v>
      </c>
      <c r="Z262" s="110">
        <v>0</v>
      </c>
      <c r="AA262" s="111">
        <f t="shared" si="58"/>
        <v>0</v>
      </c>
      <c r="AR262" s="14" t="s">
        <v>250</v>
      </c>
      <c r="AT262" s="14" t="s">
        <v>288</v>
      </c>
      <c r="AU262" s="14" t="s">
        <v>85</v>
      </c>
      <c r="AY262" s="14" t="s">
        <v>106</v>
      </c>
      <c r="BE262" s="55">
        <f t="shared" si="59"/>
        <v>0</v>
      </c>
      <c r="BF262" s="55">
        <f t="shared" si="60"/>
        <v>0</v>
      </c>
      <c r="BG262" s="55">
        <f t="shared" si="61"/>
        <v>0</v>
      </c>
      <c r="BH262" s="55">
        <f t="shared" si="62"/>
        <v>0</v>
      </c>
      <c r="BI262" s="55">
        <f t="shared" si="63"/>
        <v>0</v>
      </c>
      <c r="BJ262" s="14" t="s">
        <v>85</v>
      </c>
      <c r="BK262" s="112">
        <f t="shared" si="64"/>
        <v>0</v>
      </c>
      <c r="BL262" s="14" t="s">
        <v>141</v>
      </c>
      <c r="BM262" s="14" t="s">
        <v>462</v>
      </c>
    </row>
    <row r="263" spans="2:65" s="1" customFormat="1" ht="51" customHeight="1" x14ac:dyDescent="0.3">
      <c r="B263" s="75"/>
      <c r="C263" s="136" t="s">
        <v>463</v>
      </c>
      <c r="D263" s="136" t="s">
        <v>288</v>
      </c>
      <c r="E263" s="137" t="s">
        <v>464</v>
      </c>
      <c r="F263" s="173" t="s">
        <v>465</v>
      </c>
      <c r="G263" s="173"/>
      <c r="H263" s="173"/>
      <c r="I263" s="173"/>
      <c r="J263" s="138" t="s">
        <v>150</v>
      </c>
      <c r="K263" s="139">
        <v>8</v>
      </c>
      <c r="L263" s="174">
        <v>0</v>
      </c>
      <c r="M263" s="174"/>
      <c r="N263" s="168">
        <f t="shared" si="55"/>
        <v>0</v>
      </c>
      <c r="O263" s="162"/>
      <c r="P263" s="162"/>
      <c r="Q263" s="162"/>
      <c r="R263" s="78"/>
      <c r="T263" s="109" t="s">
        <v>1</v>
      </c>
      <c r="U263" s="30" t="s">
        <v>24</v>
      </c>
      <c r="V263" s="26"/>
      <c r="W263" s="110">
        <f t="shared" si="56"/>
        <v>0</v>
      </c>
      <c r="X263" s="110">
        <v>2.5000000000000001E-2</v>
      </c>
      <c r="Y263" s="110">
        <f t="shared" si="57"/>
        <v>0.2</v>
      </c>
      <c r="Z263" s="110">
        <v>0</v>
      </c>
      <c r="AA263" s="111">
        <f t="shared" si="58"/>
        <v>0</v>
      </c>
      <c r="AR263" s="14" t="s">
        <v>466</v>
      </c>
      <c r="AT263" s="14" t="s">
        <v>288</v>
      </c>
      <c r="AU263" s="14" t="s">
        <v>85</v>
      </c>
      <c r="AY263" s="14" t="s">
        <v>106</v>
      </c>
      <c r="BE263" s="55">
        <f t="shared" si="59"/>
        <v>0</v>
      </c>
      <c r="BF263" s="55">
        <f t="shared" si="60"/>
        <v>0</v>
      </c>
      <c r="BG263" s="55">
        <f t="shared" si="61"/>
        <v>0</v>
      </c>
      <c r="BH263" s="55">
        <f t="shared" si="62"/>
        <v>0</v>
      </c>
      <c r="BI263" s="55">
        <f t="shared" si="63"/>
        <v>0</v>
      </c>
      <c r="BJ263" s="14" t="s">
        <v>85</v>
      </c>
      <c r="BK263" s="112">
        <f t="shared" si="64"/>
        <v>0</v>
      </c>
      <c r="BL263" s="14" t="s">
        <v>466</v>
      </c>
      <c r="BM263" s="14" t="s">
        <v>467</v>
      </c>
    </row>
    <row r="264" spans="2:65" s="1" customFormat="1" ht="16.5" customHeight="1" x14ac:dyDescent="0.3">
      <c r="B264" s="75"/>
      <c r="C264" s="104" t="s">
        <v>468</v>
      </c>
      <c r="D264" s="104" t="s">
        <v>107</v>
      </c>
      <c r="E264" s="105" t="s">
        <v>469</v>
      </c>
      <c r="F264" s="165" t="s">
        <v>470</v>
      </c>
      <c r="G264" s="165"/>
      <c r="H264" s="165"/>
      <c r="I264" s="165"/>
      <c r="J264" s="106" t="s">
        <v>150</v>
      </c>
      <c r="K264" s="107">
        <v>8</v>
      </c>
      <c r="L264" s="167">
        <v>0</v>
      </c>
      <c r="M264" s="167"/>
      <c r="N264" s="162">
        <f t="shared" si="55"/>
        <v>0</v>
      </c>
      <c r="O264" s="162"/>
      <c r="P264" s="162"/>
      <c r="Q264" s="162"/>
      <c r="R264" s="78"/>
      <c r="T264" s="109" t="s">
        <v>1</v>
      </c>
      <c r="U264" s="30" t="s">
        <v>24</v>
      </c>
      <c r="V264" s="26"/>
      <c r="W264" s="110">
        <f t="shared" si="56"/>
        <v>0</v>
      </c>
      <c r="X264" s="110">
        <v>3.0000000000000001E-5</v>
      </c>
      <c r="Y264" s="110">
        <f t="shared" si="57"/>
        <v>2.4000000000000001E-4</v>
      </c>
      <c r="Z264" s="110">
        <v>0</v>
      </c>
      <c r="AA264" s="111">
        <f t="shared" si="58"/>
        <v>0</v>
      </c>
      <c r="AR264" s="14" t="s">
        <v>141</v>
      </c>
      <c r="AT264" s="14" t="s">
        <v>107</v>
      </c>
      <c r="AU264" s="14" t="s">
        <v>85</v>
      </c>
      <c r="AY264" s="14" t="s">
        <v>106</v>
      </c>
      <c r="BE264" s="55">
        <f t="shared" si="59"/>
        <v>0</v>
      </c>
      <c r="BF264" s="55">
        <f t="shared" si="60"/>
        <v>0</v>
      </c>
      <c r="BG264" s="55">
        <f t="shared" si="61"/>
        <v>0</v>
      </c>
      <c r="BH264" s="55">
        <f t="shared" si="62"/>
        <v>0</v>
      </c>
      <c r="BI264" s="55">
        <f t="shared" si="63"/>
        <v>0</v>
      </c>
      <c r="BJ264" s="14" t="s">
        <v>85</v>
      </c>
      <c r="BK264" s="112">
        <f t="shared" si="64"/>
        <v>0</v>
      </c>
      <c r="BL264" s="14" t="s">
        <v>141</v>
      </c>
      <c r="BM264" s="14" t="s">
        <v>471</v>
      </c>
    </row>
    <row r="265" spans="2:65" s="1" customFormat="1" ht="16.5" customHeight="1" x14ac:dyDescent="0.3">
      <c r="B265" s="75"/>
      <c r="C265" s="136" t="s">
        <v>472</v>
      </c>
      <c r="D265" s="136" t="s">
        <v>288</v>
      </c>
      <c r="E265" s="137" t="s">
        <v>473</v>
      </c>
      <c r="F265" s="173" t="s">
        <v>474</v>
      </c>
      <c r="G265" s="173"/>
      <c r="H265" s="173"/>
      <c r="I265" s="173"/>
      <c r="J265" s="138" t="s">
        <v>150</v>
      </c>
      <c r="K265" s="139">
        <v>8</v>
      </c>
      <c r="L265" s="174">
        <v>0</v>
      </c>
      <c r="M265" s="174"/>
      <c r="N265" s="168">
        <f t="shared" si="55"/>
        <v>0</v>
      </c>
      <c r="O265" s="162"/>
      <c r="P265" s="162"/>
      <c r="Q265" s="162"/>
      <c r="R265" s="78"/>
      <c r="T265" s="109" t="s">
        <v>1</v>
      </c>
      <c r="U265" s="30" t="s">
        <v>24</v>
      </c>
      <c r="V265" s="26"/>
      <c r="W265" s="110">
        <f t="shared" si="56"/>
        <v>0</v>
      </c>
      <c r="X265" s="110">
        <v>7.5000000000000002E-4</v>
      </c>
      <c r="Y265" s="110">
        <f t="shared" si="57"/>
        <v>6.0000000000000001E-3</v>
      </c>
      <c r="Z265" s="110">
        <v>0</v>
      </c>
      <c r="AA265" s="111">
        <f t="shared" si="58"/>
        <v>0</v>
      </c>
      <c r="AR265" s="14" t="s">
        <v>250</v>
      </c>
      <c r="AT265" s="14" t="s">
        <v>288</v>
      </c>
      <c r="AU265" s="14" t="s">
        <v>85</v>
      </c>
      <c r="AY265" s="14" t="s">
        <v>106</v>
      </c>
      <c r="BE265" s="55">
        <f t="shared" si="59"/>
        <v>0</v>
      </c>
      <c r="BF265" s="55">
        <f t="shared" si="60"/>
        <v>0</v>
      </c>
      <c r="BG265" s="55">
        <f t="shared" si="61"/>
        <v>0</v>
      </c>
      <c r="BH265" s="55">
        <f t="shared" si="62"/>
        <v>0</v>
      </c>
      <c r="BI265" s="55">
        <f t="shared" si="63"/>
        <v>0</v>
      </c>
      <c r="BJ265" s="14" t="s">
        <v>85</v>
      </c>
      <c r="BK265" s="112">
        <f t="shared" si="64"/>
        <v>0</v>
      </c>
      <c r="BL265" s="14" t="s">
        <v>141</v>
      </c>
      <c r="BM265" s="14" t="s">
        <v>475</v>
      </c>
    </row>
    <row r="266" spans="2:65" s="5" customFormat="1" ht="29.85" customHeight="1" x14ac:dyDescent="0.3">
      <c r="B266" s="93"/>
      <c r="C266" s="94"/>
      <c r="D266" s="103" t="s">
        <v>76</v>
      </c>
      <c r="E266" s="103"/>
      <c r="F266" s="103"/>
      <c r="G266" s="103"/>
      <c r="H266" s="103"/>
      <c r="I266" s="103"/>
      <c r="J266" s="103"/>
      <c r="K266" s="103"/>
      <c r="L266" s="103"/>
      <c r="M266" s="103"/>
      <c r="N266" s="169">
        <f>BK266</f>
        <v>0</v>
      </c>
      <c r="O266" s="170"/>
      <c r="P266" s="170"/>
      <c r="Q266" s="170"/>
      <c r="R266" s="96"/>
      <c r="T266" s="97"/>
      <c r="U266" s="94"/>
      <c r="V266" s="94"/>
      <c r="W266" s="98">
        <f>SUM(W267:W272)</f>
        <v>0</v>
      </c>
      <c r="X266" s="94"/>
      <c r="Y266" s="98">
        <f>SUM(Y267:Y272)</f>
        <v>1.9973278799999998</v>
      </c>
      <c r="Z266" s="94"/>
      <c r="AA266" s="99">
        <f>SUM(AA267:AA272)</f>
        <v>0</v>
      </c>
      <c r="AR266" s="100" t="s">
        <v>85</v>
      </c>
      <c r="AT266" s="101" t="s">
        <v>38</v>
      </c>
      <c r="AU266" s="101" t="s">
        <v>40</v>
      </c>
      <c r="AY266" s="100" t="s">
        <v>106</v>
      </c>
      <c r="BK266" s="102">
        <f>SUM(BK267:BK272)</f>
        <v>0</v>
      </c>
    </row>
    <row r="267" spans="2:65" s="1" customFormat="1" ht="25.5" customHeight="1" x14ac:dyDescent="0.3">
      <c r="B267" s="75"/>
      <c r="C267" s="104" t="s">
        <v>476</v>
      </c>
      <c r="D267" s="104" t="s">
        <v>107</v>
      </c>
      <c r="E267" s="105" t="s">
        <v>477</v>
      </c>
      <c r="F267" s="165" t="s">
        <v>478</v>
      </c>
      <c r="G267" s="165"/>
      <c r="H267" s="165"/>
      <c r="I267" s="165"/>
      <c r="J267" s="106" t="s">
        <v>110</v>
      </c>
      <c r="K267" s="107">
        <v>86.652000000000001</v>
      </c>
      <c r="L267" s="167">
        <v>0</v>
      </c>
      <c r="M267" s="167"/>
      <c r="N267" s="162">
        <f>ROUND(L267*K267,3)</f>
        <v>0</v>
      </c>
      <c r="O267" s="162"/>
      <c r="P267" s="162"/>
      <c r="Q267" s="162"/>
      <c r="R267" s="78"/>
      <c r="T267" s="109" t="s">
        <v>1</v>
      </c>
      <c r="U267" s="30" t="s">
        <v>24</v>
      </c>
      <c r="V267" s="26"/>
      <c r="W267" s="110">
        <f>V267*K267</f>
        <v>0</v>
      </c>
      <c r="X267" s="110">
        <v>4.6899999999999997E-3</v>
      </c>
      <c r="Y267" s="110">
        <f>X267*K267</f>
        <v>0.40639787999999999</v>
      </c>
      <c r="Z267" s="110">
        <v>0</v>
      </c>
      <c r="AA267" s="111">
        <f>Z267*K267</f>
        <v>0</v>
      </c>
      <c r="AR267" s="14" t="s">
        <v>141</v>
      </c>
      <c r="AT267" s="14" t="s">
        <v>107</v>
      </c>
      <c r="AU267" s="14" t="s">
        <v>85</v>
      </c>
      <c r="AY267" s="14" t="s">
        <v>106</v>
      </c>
      <c r="BE267" s="55">
        <f>IF(U267="základná",N267,0)</f>
        <v>0</v>
      </c>
      <c r="BF267" s="55">
        <f>IF(U267="znížená",N267,0)</f>
        <v>0</v>
      </c>
      <c r="BG267" s="55">
        <f>IF(U267="zákl. prenesená",N267,0)</f>
        <v>0</v>
      </c>
      <c r="BH267" s="55">
        <f>IF(U267="zníž. prenesená",N267,0)</f>
        <v>0</v>
      </c>
      <c r="BI267" s="55">
        <f>IF(U267="nulová",N267,0)</f>
        <v>0</v>
      </c>
      <c r="BJ267" s="14" t="s">
        <v>85</v>
      </c>
      <c r="BK267" s="112">
        <f>ROUND(L267*K267,3)</f>
        <v>0</v>
      </c>
      <c r="BL267" s="14" t="s">
        <v>141</v>
      </c>
      <c r="BM267" s="14" t="s">
        <v>479</v>
      </c>
    </row>
    <row r="268" spans="2:65" s="6" customFormat="1" ht="16.5" customHeight="1" x14ac:dyDescent="0.3">
      <c r="B268" s="113"/>
      <c r="C268" s="114"/>
      <c r="D268" s="114"/>
      <c r="E268" s="115" t="s">
        <v>1</v>
      </c>
      <c r="F268" s="171" t="s">
        <v>113</v>
      </c>
      <c r="G268" s="172"/>
      <c r="H268" s="172"/>
      <c r="I268" s="172"/>
      <c r="J268" s="114"/>
      <c r="K268" s="116">
        <v>43.326000000000001</v>
      </c>
      <c r="L268" s="114"/>
      <c r="M268" s="114"/>
      <c r="N268" s="114"/>
      <c r="O268" s="114"/>
      <c r="P268" s="114"/>
      <c r="Q268" s="114"/>
      <c r="R268" s="117"/>
      <c r="T268" s="118"/>
      <c r="U268" s="114"/>
      <c r="V268" s="114"/>
      <c r="W268" s="114"/>
      <c r="X268" s="114"/>
      <c r="Y268" s="114"/>
      <c r="Z268" s="114"/>
      <c r="AA268" s="119"/>
      <c r="AT268" s="120" t="s">
        <v>114</v>
      </c>
      <c r="AU268" s="120" t="s">
        <v>85</v>
      </c>
      <c r="AV268" s="6" t="s">
        <v>85</v>
      </c>
      <c r="AW268" s="6" t="s">
        <v>17</v>
      </c>
      <c r="AX268" s="6" t="s">
        <v>39</v>
      </c>
      <c r="AY268" s="120" t="s">
        <v>106</v>
      </c>
    </row>
    <row r="269" spans="2:65" s="6" customFormat="1" ht="16.5" customHeight="1" x14ac:dyDescent="0.3">
      <c r="B269" s="113"/>
      <c r="C269" s="114"/>
      <c r="D269" s="114"/>
      <c r="E269" s="115" t="s">
        <v>1</v>
      </c>
      <c r="F269" s="175" t="s">
        <v>113</v>
      </c>
      <c r="G269" s="176"/>
      <c r="H269" s="176"/>
      <c r="I269" s="176"/>
      <c r="J269" s="114"/>
      <c r="K269" s="116">
        <v>43.326000000000001</v>
      </c>
      <c r="L269" s="114"/>
      <c r="M269" s="114"/>
      <c r="N269" s="114"/>
      <c r="O269" s="114"/>
      <c r="P269" s="114"/>
      <c r="Q269" s="114"/>
      <c r="R269" s="117"/>
      <c r="T269" s="118"/>
      <c r="U269" s="114"/>
      <c r="V269" s="114"/>
      <c r="W269" s="114"/>
      <c r="X269" s="114"/>
      <c r="Y269" s="114"/>
      <c r="Z269" s="114"/>
      <c r="AA269" s="119"/>
      <c r="AT269" s="120" t="s">
        <v>114</v>
      </c>
      <c r="AU269" s="120" t="s">
        <v>85</v>
      </c>
      <c r="AV269" s="6" t="s">
        <v>85</v>
      </c>
      <c r="AW269" s="6" t="s">
        <v>17</v>
      </c>
      <c r="AX269" s="6" t="s">
        <v>39</v>
      </c>
      <c r="AY269" s="120" t="s">
        <v>106</v>
      </c>
    </row>
    <row r="270" spans="2:65" s="7" customFormat="1" ht="16.5" customHeight="1" x14ac:dyDescent="0.3">
      <c r="B270" s="121"/>
      <c r="C270" s="122"/>
      <c r="D270" s="122"/>
      <c r="E270" s="123" t="s">
        <v>1</v>
      </c>
      <c r="F270" s="177" t="s">
        <v>115</v>
      </c>
      <c r="G270" s="178"/>
      <c r="H270" s="178"/>
      <c r="I270" s="178"/>
      <c r="J270" s="122"/>
      <c r="K270" s="124">
        <v>86.652000000000001</v>
      </c>
      <c r="L270" s="122"/>
      <c r="M270" s="122"/>
      <c r="N270" s="122"/>
      <c r="O270" s="122"/>
      <c r="P270" s="122"/>
      <c r="Q270" s="122"/>
      <c r="R270" s="125"/>
      <c r="T270" s="126"/>
      <c r="U270" s="122"/>
      <c r="V270" s="122"/>
      <c r="W270" s="122"/>
      <c r="X270" s="122"/>
      <c r="Y270" s="122"/>
      <c r="Z270" s="122"/>
      <c r="AA270" s="127"/>
      <c r="AT270" s="128" t="s">
        <v>114</v>
      </c>
      <c r="AU270" s="128" t="s">
        <v>85</v>
      </c>
      <c r="AV270" s="7" t="s">
        <v>111</v>
      </c>
      <c r="AW270" s="7" t="s">
        <v>17</v>
      </c>
      <c r="AX270" s="7" t="s">
        <v>40</v>
      </c>
      <c r="AY270" s="128" t="s">
        <v>106</v>
      </c>
    </row>
    <row r="271" spans="2:65" s="1" customFormat="1" ht="38.25" customHeight="1" x14ac:dyDescent="0.3">
      <c r="B271" s="75"/>
      <c r="C271" s="136" t="s">
        <v>480</v>
      </c>
      <c r="D271" s="136" t="s">
        <v>288</v>
      </c>
      <c r="E271" s="137" t="s">
        <v>481</v>
      </c>
      <c r="F271" s="173" t="s">
        <v>482</v>
      </c>
      <c r="G271" s="173"/>
      <c r="H271" s="173"/>
      <c r="I271" s="173"/>
      <c r="J271" s="138" t="s">
        <v>110</v>
      </c>
      <c r="K271" s="139">
        <v>88.385000000000005</v>
      </c>
      <c r="L271" s="174">
        <v>0</v>
      </c>
      <c r="M271" s="174"/>
      <c r="N271" s="168">
        <f>ROUND(L271*K271,3)</f>
        <v>0</v>
      </c>
      <c r="O271" s="162"/>
      <c r="P271" s="162"/>
      <c r="Q271" s="162"/>
      <c r="R271" s="78"/>
      <c r="T271" s="109" t="s">
        <v>1</v>
      </c>
      <c r="U271" s="30" t="s">
        <v>24</v>
      </c>
      <c r="V271" s="26"/>
      <c r="W271" s="110">
        <f>V271*K271</f>
        <v>0</v>
      </c>
      <c r="X271" s="110">
        <v>1.7999999999999999E-2</v>
      </c>
      <c r="Y271" s="110">
        <f>X271*K271</f>
        <v>1.59093</v>
      </c>
      <c r="Z271" s="110">
        <v>0</v>
      </c>
      <c r="AA271" s="111">
        <f>Z271*K271</f>
        <v>0</v>
      </c>
      <c r="AR271" s="14" t="s">
        <v>250</v>
      </c>
      <c r="AT271" s="14" t="s">
        <v>288</v>
      </c>
      <c r="AU271" s="14" t="s">
        <v>85</v>
      </c>
      <c r="AY271" s="14" t="s">
        <v>106</v>
      </c>
      <c r="BE271" s="55">
        <f>IF(U271="základná",N271,0)</f>
        <v>0</v>
      </c>
      <c r="BF271" s="55">
        <f>IF(U271="znížená",N271,0)</f>
        <v>0</v>
      </c>
      <c r="BG271" s="55">
        <f>IF(U271="zákl. prenesená",N271,0)</f>
        <v>0</v>
      </c>
      <c r="BH271" s="55">
        <f>IF(U271="zníž. prenesená",N271,0)</f>
        <v>0</v>
      </c>
      <c r="BI271" s="55">
        <f>IF(U271="nulová",N271,0)</f>
        <v>0</v>
      </c>
      <c r="BJ271" s="14" t="s">
        <v>85</v>
      </c>
      <c r="BK271" s="112">
        <f>ROUND(L271*K271,3)</f>
        <v>0</v>
      </c>
      <c r="BL271" s="14" t="s">
        <v>141</v>
      </c>
      <c r="BM271" s="14" t="s">
        <v>483</v>
      </c>
    </row>
    <row r="272" spans="2:65" s="1" customFormat="1" ht="25.5" customHeight="1" x14ac:dyDescent="0.3">
      <c r="B272" s="75"/>
      <c r="C272" s="104" t="s">
        <v>484</v>
      </c>
      <c r="D272" s="104" t="s">
        <v>107</v>
      </c>
      <c r="E272" s="105" t="s">
        <v>485</v>
      </c>
      <c r="F272" s="165" t="s">
        <v>486</v>
      </c>
      <c r="G272" s="165"/>
      <c r="H272" s="165"/>
      <c r="I272" s="165"/>
      <c r="J272" s="106" t="s">
        <v>165</v>
      </c>
      <c r="K272" s="107">
        <v>1.9970000000000001</v>
      </c>
      <c r="L272" s="167">
        <v>0</v>
      </c>
      <c r="M272" s="167"/>
      <c r="N272" s="162">
        <f>ROUND(L272*K272,3)</f>
        <v>0</v>
      </c>
      <c r="O272" s="162"/>
      <c r="P272" s="162"/>
      <c r="Q272" s="162"/>
      <c r="R272" s="78"/>
      <c r="T272" s="109" t="s">
        <v>1</v>
      </c>
      <c r="U272" s="30" t="s">
        <v>24</v>
      </c>
      <c r="V272" s="26"/>
      <c r="W272" s="110">
        <f>V272*K272</f>
        <v>0</v>
      </c>
      <c r="X272" s="110">
        <v>0</v>
      </c>
      <c r="Y272" s="110">
        <f>X272*K272</f>
        <v>0</v>
      </c>
      <c r="Z272" s="110">
        <v>0</v>
      </c>
      <c r="AA272" s="111">
        <f>Z272*K272</f>
        <v>0</v>
      </c>
      <c r="AR272" s="14" t="s">
        <v>141</v>
      </c>
      <c r="AT272" s="14" t="s">
        <v>107</v>
      </c>
      <c r="AU272" s="14" t="s">
        <v>85</v>
      </c>
      <c r="AY272" s="14" t="s">
        <v>106</v>
      </c>
      <c r="BE272" s="55">
        <f>IF(U272="základná",N272,0)</f>
        <v>0</v>
      </c>
      <c r="BF272" s="55">
        <f>IF(U272="znížená",N272,0)</f>
        <v>0</v>
      </c>
      <c r="BG272" s="55">
        <f>IF(U272="zákl. prenesená",N272,0)</f>
        <v>0</v>
      </c>
      <c r="BH272" s="55">
        <f>IF(U272="zníž. prenesená",N272,0)</f>
        <v>0</v>
      </c>
      <c r="BI272" s="55">
        <f>IF(U272="nulová",N272,0)</f>
        <v>0</v>
      </c>
      <c r="BJ272" s="14" t="s">
        <v>85</v>
      </c>
      <c r="BK272" s="112">
        <f>ROUND(L272*K272,3)</f>
        <v>0</v>
      </c>
      <c r="BL272" s="14" t="s">
        <v>141</v>
      </c>
      <c r="BM272" s="14" t="s">
        <v>487</v>
      </c>
    </row>
    <row r="273" spans="2:65" s="5" customFormat="1" ht="29.85" customHeight="1" x14ac:dyDescent="0.3">
      <c r="B273" s="93"/>
      <c r="C273" s="94"/>
      <c r="D273" s="103" t="s">
        <v>77</v>
      </c>
      <c r="E273" s="103"/>
      <c r="F273" s="103"/>
      <c r="G273" s="103"/>
      <c r="H273" s="103"/>
      <c r="I273" s="103"/>
      <c r="J273" s="103"/>
      <c r="K273" s="103"/>
      <c r="L273" s="103"/>
      <c r="M273" s="103"/>
      <c r="N273" s="169">
        <f>BK273</f>
        <v>0</v>
      </c>
      <c r="O273" s="170"/>
      <c r="P273" s="170"/>
      <c r="Q273" s="170"/>
      <c r="R273" s="96"/>
      <c r="T273" s="97"/>
      <c r="U273" s="94"/>
      <c r="V273" s="94"/>
      <c r="W273" s="98">
        <f>SUM(W274:W277)</f>
        <v>0</v>
      </c>
      <c r="X273" s="94"/>
      <c r="Y273" s="98">
        <f>SUM(Y274:Y277)</f>
        <v>4.76998108</v>
      </c>
      <c r="Z273" s="94"/>
      <c r="AA273" s="99">
        <f>SUM(AA274:AA277)</f>
        <v>0</v>
      </c>
      <c r="AR273" s="100" t="s">
        <v>85</v>
      </c>
      <c r="AT273" s="101" t="s">
        <v>38</v>
      </c>
      <c r="AU273" s="101" t="s">
        <v>40</v>
      </c>
      <c r="AY273" s="100" t="s">
        <v>106</v>
      </c>
      <c r="BK273" s="102">
        <f>SUM(BK274:BK277)</f>
        <v>0</v>
      </c>
    </row>
    <row r="274" spans="2:65" s="1" customFormat="1" ht="38.25" customHeight="1" x14ac:dyDescent="0.3">
      <c r="B274" s="75"/>
      <c r="C274" s="104" t="s">
        <v>488</v>
      </c>
      <c r="D274" s="104" t="s">
        <v>107</v>
      </c>
      <c r="E274" s="105" t="s">
        <v>489</v>
      </c>
      <c r="F274" s="165" t="s">
        <v>490</v>
      </c>
      <c r="G274" s="165"/>
      <c r="H274" s="165"/>
      <c r="I274" s="165"/>
      <c r="J274" s="106" t="s">
        <v>110</v>
      </c>
      <c r="K274" s="107">
        <v>187.352</v>
      </c>
      <c r="L274" s="167">
        <v>0</v>
      </c>
      <c r="M274" s="167"/>
      <c r="N274" s="162">
        <f>ROUND(L274*K274,3)</f>
        <v>0</v>
      </c>
      <c r="O274" s="162"/>
      <c r="P274" s="162"/>
      <c r="Q274" s="162"/>
      <c r="R274" s="78"/>
      <c r="T274" s="109" t="s">
        <v>1</v>
      </c>
      <c r="U274" s="30" t="s">
        <v>24</v>
      </c>
      <c r="V274" s="26"/>
      <c r="W274" s="110">
        <f>V274*K274</f>
        <v>0</v>
      </c>
      <c r="X274" s="110">
        <v>4.0400000000000002E-3</v>
      </c>
      <c r="Y274" s="110">
        <f>X274*K274</f>
        <v>0.75690208000000003</v>
      </c>
      <c r="Z274" s="110">
        <v>0</v>
      </c>
      <c r="AA274" s="111">
        <f>Z274*K274</f>
        <v>0</v>
      </c>
      <c r="AR274" s="14" t="s">
        <v>141</v>
      </c>
      <c r="AT274" s="14" t="s">
        <v>107</v>
      </c>
      <c r="AU274" s="14" t="s">
        <v>85</v>
      </c>
      <c r="AY274" s="14" t="s">
        <v>106</v>
      </c>
      <c r="BE274" s="55">
        <f>IF(U274="základná",N274,0)</f>
        <v>0</v>
      </c>
      <c r="BF274" s="55">
        <f>IF(U274="znížená",N274,0)</f>
        <v>0</v>
      </c>
      <c r="BG274" s="55">
        <f>IF(U274="zákl. prenesená",N274,0)</f>
        <v>0</v>
      </c>
      <c r="BH274" s="55">
        <f>IF(U274="zníž. prenesená",N274,0)</f>
        <v>0</v>
      </c>
      <c r="BI274" s="55">
        <f>IF(U274="nulová",N274,0)</f>
        <v>0</v>
      </c>
      <c r="BJ274" s="14" t="s">
        <v>85</v>
      </c>
      <c r="BK274" s="112">
        <f>ROUND(L274*K274,3)</f>
        <v>0</v>
      </c>
      <c r="BL274" s="14" t="s">
        <v>141</v>
      </c>
      <c r="BM274" s="14" t="s">
        <v>491</v>
      </c>
    </row>
    <row r="275" spans="2:65" s="6" customFormat="1" ht="16.5" customHeight="1" x14ac:dyDescent="0.3">
      <c r="B275" s="113"/>
      <c r="C275" s="114"/>
      <c r="D275" s="114"/>
      <c r="E275" s="115" t="s">
        <v>1</v>
      </c>
      <c r="F275" s="171" t="s">
        <v>126</v>
      </c>
      <c r="G275" s="172"/>
      <c r="H275" s="172"/>
      <c r="I275" s="172"/>
      <c r="J275" s="114"/>
      <c r="K275" s="116">
        <v>187.352</v>
      </c>
      <c r="L275" s="114"/>
      <c r="M275" s="114"/>
      <c r="N275" s="114"/>
      <c r="O275" s="114"/>
      <c r="P275" s="114"/>
      <c r="Q275" s="114"/>
      <c r="R275" s="117"/>
      <c r="T275" s="118"/>
      <c r="U275" s="114"/>
      <c r="V275" s="114"/>
      <c r="W275" s="114"/>
      <c r="X275" s="114"/>
      <c r="Y275" s="114"/>
      <c r="Z275" s="114"/>
      <c r="AA275" s="119"/>
      <c r="AT275" s="120" t="s">
        <v>114</v>
      </c>
      <c r="AU275" s="120" t="s">
        <v>85</v>
      </c>
      <c r="AV275" s="6" t="s">
        <v>85</v>
      </c>
      <c r="AW275" s="6" t="s">
        <v>17</v>
      </c>
      <c r="AX275" s="6" t="s">
        <v>40</v>
      </c>
      <c r="AY275" s="120" t="s">
        <v>106</v>
      </c>
    </row>
    <row r="276" spans="2:65" s="1" customFormat="1" ht="38.25" customHeight="1" x14ac:dyDescent="0.3">
      <c r="B276" s="75"/>
      <c r="C276" s="136" t="s">
        <v>492</v>
      </c>
      <c r="D276" s="136" t="s">
        <v>288</v>
      </c>
      <c r="E276" s="137" t="s">
        <v>493</v>
      </c>
      <c r="F276" s="173" t="s">
        <v>494</v>
      </c>
      <c r="G276" s="173"/>
      <c r="H276" s="173"/>
      <c r="I276" s="173"/>
      <c r="J276" s="138" t="s">
        <v>110</v>
      </c>
      <c r="K276" s="139">
        <v>191.09899999999999</v>
      </c>
      <c r="L276" s="174">
        <v>0</v>
      </c>
      <c r="M276" s="174"/>
      <c r="N276" s="168">
        <f>ROUND(L276*K276,3)</f>
        <v>0</v>
      </c>
      <c r="O276" s="162"/>
      <c r="P276" s="162"/>
      <c r="Q276" s="162"/>
      <c r="R276" s="78"/>
      <c r="T276" s="109" t="s">
        <v>1</v>
      </c>
      <c r="U276" s="30" t="s">
        <v>24</v>
      </c>
      <c r="V276" s="26"/>
      <c r="W276" s="110">
        <f>V276*K276</f>
        <v>0</v>
      </c>
      <c r="X276" s="110">
        <v>2.1000000000000001E-2</v>
      </c>
      <c r="Y276" s="110">
        <f>X276*K276</f>
        <v>4.0130790000000003</v>
      </c>
      <c r="Z276" s="110">
        <v>0</v>
      </c>
      <c r="AA276" s="111">
        <f>Z276*K276</f>
        <v>0</v>
      </c>
      <c r="AR276" s="14" t="s">
        <v>250</v>
      </c>
      <c r="AT276" s="14" t="s">
        <v>288</v>
      </c>
      <c r="AU276" s="14" t="s">
        <v>85</v>
      </c>
      <c r="AY276" s="14" t="s">
        <v>106</v>
      </c>
      <c r="BE276" s="55">
        <f>IF(U276="základná",N276,0)</f>
        <v>0</v>
      </c>
      <c r="BF276" s="55">
        <f>IF(U276="znížená",N276,0)</f>
        <v>0</v>
      </c>
      <c r="BG276" s="55">
        <f>IF(U276="zákl. prenesená",N276,0)</f>
        <v>0</v>
      </c>
      <c r="BH276" s="55">
        <f>IF(U276="zníž. prenesená",N276,0)</f>
        <v>0</v>
      </c>
      <c r="BI276" s="55">
        <f>IF(U276="nulová",N276,0)</f>
        <v>0</v>
      </c>
      <c r="BJ276" s="14" t="s">
        <v>85</v>
      </c>
      <c r="BK276" s="112">
        <f>ROUND(L276*K276,3)</f>
        <v>0</v>
      </c>
      <c r="BL276" s="14" t="s">
        <v>141</v>
      </c>
      <c r="BM276" s="14" t="s">
        <v>495</v>
      </c>
    </row>
    <row r="277" spans="2:65" s="1" customFormat="1" ht="25.5" customHeight="1" x14ac:dyDescent="0.3">
      <c r="B277" s="75"/>
      <c r="C277" s="104" t="s">
        <v>496</v>
      </c>
      <c r="D277" s="104" t="s">
        <v>107</v>
      </c>
      <c r="E277" s="105" t="s">
        <v>497</v>
      </c>
      <c r="F277" s="165" t="s">
        <v>498</v>
      </c>
      <c r="G277" s="165"/>
      <c r="H277" s="165"/>
      <c r="I277" s="165"/>
      <c r="J277" s="106" t="s">
        <v>165</v>
      </c>
      <c r="K277" s="107">
        <v>4.7699999999999996</v>
      </c>
      <c r="L277" s="167">
        <v>0</v>
      </c>
      <c r="M277" s="167"/>
      <c r="N277" s="162">
        <f>ROUND(L277*K277,3)</f>
        <v>0</v>
      </c>
      <c r="O277" s="162"/>
      <c r="P277" s="162"/>
      <c r="Q277" s="162"/>
      <c r="R277" s="78"/>
      <c r="T277" s="109" t="s">
        <v>1</v>
      </c>
      <c r="U277" s="30" t="s">
        <v>24</v>
      </c>
      <c r="V277" s="26"/>
      <c r="W277" s="110">
        <f>V277*K277</f>
        <v>0</v>
      </c>
      <c r="X277" s="110">
        <v>0</v>
      </c>
      <c r="Y277" s="110">
        <f>X277*K277</f>
        <v>0</v>
      </c>
      <c r="Z277" s="110">
        <v>0</v>
      </c>
      <c r="AA277" s="111">
        <f>Z277*K277</f>
        <v>0</v>
      </c>
      <c r="AR277" s="14" t="s">
        <v>141</v>
      </c>
      <c r="AT277" s="14" t="s">
        <v>107</v>
      </c>
      <c r="AU277" s="14" t="s">
        <v>85</v>
      </c>
      <c r="AY277" s="14" t="s">
        <v>106</v>
      </c>
      <c r="BE277" s="55">
        <f>IF(U277="základná",N277,0)</f>
        <v>0</v>
      </c>
      <c r="BF277" s="55">
        <f>IF(U277="znížená",N277,0)</f>
        <v>0</v>
      </c>
      <c r="BG277" s="55">
        <f>IF(U277="zákl. prenesená",N277,0)</f>
        <v>0</v>
      </c>
      <c r="BH277" s="55">
        <f>IF(U277="zníž. prenesená",N277,0)</f>
        <v>0</v>
      </c>
      <c r="BI277" s="55">
        <f>IF(U277="nulová",N277,0)</f>
        <v>0</v>
      </c>
      <c r="BJ277" s="14" t="s">
        <v>85</v>
      </c>
      <c r="BK277" s="112">
        <f>ROUND(L277*K277,3)</f>
        <v>0</v>
      </c>
      <c r="BL277" s="14" t="s">
        <v>141</v>
      </c>
      <c r="BM277" s="14" t="s">
        <v>499</v>
      </c>
    </row>
    <row r="278" spans="2:65" s="5" customFormat="1" ht="29.85" customHeight="1" x14ac:dyDescent="0.3">
      <c r="B278" s="93"/>
      <c r="C278" s="94"/>
      <c r="D278" s="103" t="s">
        <v>78</v>
      </c>
      <c r="E278" s="103"/>
      <c r="F278" s="103"/>
      <c r="G278" s="103"/>
      <c r="H278" s="103"/>
      <c r="I278" s="103"/>
      <c r="J278" s="103"/>
      <c r="K278" s="103"/>
      <c r="L278" s="103"/>
      <c r="M278" s="103"/>
      <c r="N278" s="169">
        <f>BK278</f>
        <v>0</v>
      </c>
      <c r="O278" s="170"/>
      <c r="P278" s="170"/>
      <c r="Q278" s="170"/>
      <c r="R278" s="96"/>
      <c r="T278" s="97"/>
      <c r="U278" s="94"/>
      <c r="V278" s="94"/>
      <c r="W278" s="98">
        <f>SUM(W279:W286)</f>
        <v>0</v>
      </c>
      <c r="X278" s="94"/>
      <c r="Y278" s="98">
        <f>SUM(Y279:Y286)</f>
        <v>8.4746160000000001E-2</v>
      </c>
      <c r="Z278" s="94"/>
      <c r="AA278" s="99">
        <f>SUM(AA279:AA286)</f>
        <v>0</v>
      </c>
      <c r="AR278" s="100" t="s">
        <v>85</v>
      </c>
      <c r="AT278" s="101" t="s">
        <v>38</v>
      </c>
      <c r="AU278" s="101" t="s">
        <v>40</v>
      </c>
      <c r="AY278" s="100" t="s">
        <v>106</v>
      </c>
      <c r="BK278" s="102">
        <f>SUM(BK279:BK286)</f>
        <v>0</v>
      </c>
    </row>
    <row r="279" spans="2:65" s="1" customFormat="1" ht="25.5" customHeight="1" x14ac:dyDescent="0.3">
      <c r="B279" s="75"/>
      <c r="C279" s="104" t="s">
        <v>500</v>
      </c>
      <c r="D279" s="104" t="s">
        <v>107</v>
      </c>
      <c r="E279" s="105" t="s">
        <v>501</v>
      </c>
      <c r="F279" s="165" t="s">
        <v>502</v>
      </c>
      <c r="G279" s="165"/>
      <c r="H279" s="165"/>
      <c r="I279" s="165"/>
      <c r="J279" s="106" t="s">
        <v>110</v>
      </c>
      <c r="K279" s="107">
        <v>117.703</v>
      </c>
      <c r="L279" s="167">
        <v>0</v>
      </c>
      <c r="M279" s="167"/>
      <c r="N279" s="162">
        <f>ROUND(L279*K279,3)</f>
        <v>0</v>
      </c>
      <c r="O279" s="162"/>
      <c r="P279" s="162"/>
      <c r="Q279" s="162"/>
      <c r="R279" s="78"/>
      <c r="T279" s="109" t="s">
        <v>1</v>
      </c>
      <c r="U279" s="30" t="s">
        <v>24</v>
      </c>
      <c r="V279" s="26"/>
      <c r="W279" s="110">
        <f>V279*K279</f>
        <v>0</v>
      </c>
      <c r="X279" s="110">
        <v>1.8000000000000001E-4</v>
      </c>
      <c r="Y279" s="110">
        <f>X279*K279</f>
        <v>2.118654E-2</v>
      </c>
      <c r="Z279" s="110">
        <v>0</v>
      </c>
      <c r="AA279" s="111">
        <f>Z279*K279</f>
        <v>0</v>
      </c>
      <c r="AR279" s="14" t="s">
        <v>141</v>
      </c>
      <c r="AT279" s="14" t="s">
        <v>107</v>
      </c>
      <c r="AU279" s="14" t="s">
        <v>85</v>
      </c>
      <c r="AY279" s="14" t="s">
        <v>106</v>
      </c>
      <c r="BE279" s="55">
        <f>IF(U279="základná",N279,0)</f>
        <v>0</v>
      </c>
      <c r="BF279" s="55">
        <f>IF(U279="znížená",N279,0)</f>
        <v>0</v>
      </c>
      <c r="BG279" s="55">
        <f>IF(U279="zákl. prenesená",N279,0)</f>
        <v>0</v>
      </c>
      <c r="BH279" s="55">
        <f>IF(U279="zníž. prenesená",N279,0)</f>
        <v>0</v>
      </c>
      <c r="BI279" s="55">
        <f>IF(U279="nulová",N279,0)</f>
        <v>0</v>
      </c>
      <c r="BJ279" s="14" t="s">
        <v>85</v>
      </c>
      <c r="BK279" s="112">
        <f>ROUND(L279*K279,3)</f>
        <v>0</v>
      </c>
      <c r="BL279" s="14" t="s">
        <v>141</v>
      </c>
      <c r="BM279" s="14" t="s">
        <v>503</v>
      </c>
    </row>
    <row r="280" spans="2:65" s="8" customFormat="1" ht="16.5" customHeight="1" x14ac:dyDescent="0.3">
      <c r="B280" s="129"/>
      <c r="C280" s="130"/>
      <c r="D280" s="130"/>
      <c r="E280" s="131" t="s">
        <v>1</v>
      </c>
      <c r="F280" s="179" t="s">
        <v>504</v>
      </c>
      <c r="G280" s="180"/>
      <c r="H280" s="180"/>
      <c r="I280" s="180"/>
      <c r="J280" s="130"/>
      <c r="K280" s="131" t="s">
        <v>1</v>
      </c>
      <c r="L280" s="130"/>
      <c r="M280" s="130"/>
      <c r="N280" s="130"/>
      <c r="O280" s="130"/>
      <c r="P280" s="130"/>
      <c r="Q280" s="130"/>
      <c r="R280" s="132"/>
      <c r="T280" s="133"/>
      <c r="U280" s="130"/>
      <c r="V280" s="130"/>
      <c r="W280" s="130"/>
      <c r="X280" s="130"/>
      <c r="Y280" s="130"/>
      <c r="Z280" s="130"/>
      <c r="AA280" s="134"/>
      <c r="AT280" s="135" t="s">
        <v>114</v>
      </c>
      <c r="AU280" s="135" t="s">
        <v>85</v>
      </c>
      <c r="AV280" s="8" t="s">
        <v>40</v>
      </c>
      <c r="AW280" s="8" t="s">
        <v>17</v>
      </c>
      <c r="AX280" s="8" t="s">
        <v>39</v>
      </c>
      <c r="AY280" s="135" t="s">
        <v>106</v>
      </c>
    </row>
    <row r="281" spans="2:65" s="6" customFormat="1" ht="16.5" customHeight="1" x14ac:dyDescent="0.3">
      <c r="B281" s="113"/>
      <c r="C281" s="114"/>
      <c r="D281" s="114"/>
      <c r="E281" s="115" t="s">
        <v>1</v>
      </c>
      <c r="F281" s="175" t="s">
        <v>505</v>
      </c>
      <c r="G281" s="176"/>
      <c r="H281" s="176"/>
      <c r="I281" s="176"/>
      <c r="J281" s="114"/>
      <c r="K281" s="116">
        <v>86.652000000000001</v>
      </c>
      <c r="L281" s="114"/>
      <c r="M281" s="114"/>
      <c r="N281" s="114"/>
      <c r="O281" s="114"/>
      <c r="P281" s="114"/>
      <c r="Q281" s="114"/>
      <c r="R281" s="117"/>
      <c r="T281" s="118"/>
      <c r="U281" s="114"/>
      <c r="V281" s="114"/>
      <c r="W281" s="114"/>
      <c r="X281" s="114"/>
      <c r="Y281" s="114"/>
      <c r="Z281" s="114"/>
      <c r="AA281" s="119"/>
      <c r="AT281" s="120" t="s">
        <v>114</v>
      </c>
      <c r="AU281" s="120" t="s">
        <v>85</v>
      </c>
      <c r="AV281" s="6" t="s">
        <v>85</v>
      </c>
      <c r="AW281" s="6" t="s">
        <v>17</v>
      </c>
      <c r="AX281" s="6" t="s">
        <v>39</v>
      </c>
      <c r="AY281" s="120" t="s">
        <v>106</v>
      </c>
    </row>
    <row r="282" spans="2:65" s="8" customFormat="1" ht="16.5" customHeight="1" x14ac:dyDescent="0.3">
      <c r="B282" s="129"/>
      <c r="C282" s="130"/>
      <c r="D282" s="130"/>
      <c r="E282" s="131" t="s">
        <v>1</v>
      </c>
      <c r="F282" s="181" t="s">
        <v>506</v>
      </c>
      <c r="G282" s="182"/>
      <c r="H282" s="182"/>
      <c r="I282" s="182"/>
      <c r="J282" s="130"/>
      <c r="K282" s="131" t="s">
        <v>1</v>
      </c>
      <c r="L282" s="130"/>
      <c r="M282" s="130"/>
      <c r="N282" s="130"/>
      <c r="O282" s="130"/>
      <c r="P282" s="130"/>
      <c r="Q282" s="130"/>
      <c r="R282" s="132"/>
      <c r="T282" s="133"/>
      <c r="U282" s="130"/>
      <c r="V282" s="130"/>
      <c r="W282" s="130"/>
      <c r="X282" s="130"/>
      <c r="Y282" s="130"/>
      <c r="Z282" s="130"/>
      <c r="AA282" s="134"/>
      <c r="AT282" s="135" t="s">
        <v>114</v>
      </c>
      <c r="AU282" s="135" t="s">
        <v>85</v>
      </c>
      <c r="AV282" s="8" t="s">
        <v>40</v>
      </c>
      <c r="AW282" s="8" t="s">
        <v>17</v>
      </c>
      <c r="AX282" s="8" t="s">
        <v>39</v>
      </c>
      <c r="AY282" s="135" t="s">
        <v>106</v>
      </c>
    </row>
    <row r="283" spans="2:65" s="6" customFormat="1" ht="16.5" customHeight="1" x14ac:dyDescent="0.3">
      <c r="B283" s="113"/>
      <c r="C283" s="114"/>
      <c r="D283" s="114"/>
      <c r="E283" s="115" t="s">
        <v>1</v>
      </c>
      <c r="F283" s="175" t="s">
        <v>507</v>
      </c>
      <c r="G283" s="176"/>
      <c r="H283" s="176"/>
      <c r="I283" s="176"/>
      <c r="J283" s="114"/>
      <c r="K283" s="116">
        <v>31.050999999999998</v>
      </c>
      <c r="L283" s="114"/>
      <c r="M283" s="114"/>
      <c r="N283" s="114"/>
      <c r="O283" s="114"/>
      <c r="P283" s="114"/>
      <c r="Q283" s="114"/>
      <c r="R283" s="117"/>
      <c r="T283" s="118"/>
      <c r="U283" s="114"/>
      <c r="V283" s="114"/>
      <c r="W283" s="114"/>
      <c r="X283" s="114"/>
      <c r="Y283" s="114"/>
      <c r="Z283" s="114"/>
      <c r="AA283" s="119"/>
      <c r="AT283" s="120" t="s">
        <v>114</v>
      </c>
      <c r="AU283" s="120" t="s">
        <v>85</v>
      </c>
      <c r="AV283" s="6" t="s">
        <v>85</v>
      </c>
      <c r="AW283" s="6" t="s">
        <v>17</v>
      </c>
      <c r="AX283" s="6" t="s">
        <v>39</v>
      </c>
      <c r="AY283" s="120" t="s">
        <v>106</v>
      </c>
    </row>
    <row r="284" spans="2:65" s="7" customFormat="1" ht="16.5" customHeight="1" x14ac:dyDescent="0.3">
      <c r="B284" s="121"/>
      <c r="C284" s="122"/>
      <c r="D284" s="122"/>
      <c r="E284" s="123" t="s">
        <v>1</v>
      </c>
      <c r="F284" s="177" t="s">
        <v>115</v>
      </c>
      <c r="G284" s="178"/>
      <c r="H284" s="178"/>
      <c r="I284" s="178"/>
      <c r="J284" s="122"/>
      <c r="K284" s="124">
        <v>117.703</v>
      </c>
      <c r="L284" s="122"/>
      <c r="M284" s="122"/>
      <c r="N284" s="122"/>
      <c r="O284" s="122"/>
      <c r="P284" s="122"/>
      <c r="Q284" s="122"/>
      <c r="R284" s="125"/>
      <c r="T284" s="126"/>
      <c r="U284" s="122"/>
      <c r="V284" s="122"/>
      <c r="W284" s="122"/>
      <c r="X284" s="122"/>
      <c r="Y284" s="122"/>
      <c r="Z284" s="122"/>
      <c r="AA284" s="127"/>
      <c r="AT284" s="128" t="s">
        <v>114</v>
      </c>
      <c r="AU284" s="128" t="s">
        <v>85</v>
      </c>
      <c r="AV284" s="7" t="s">
        <v>111</v>
      </c>
      <c r="AW284" s="7" t="s">
        <v>17</v>
      </c>
      <c r="AX284" s="7" t="s">
        <v>40</v>
      </c>
      <c r="AY284" s="128" t="s">
        <v>106</v>
      </c>
    </row>
    <row r="285" spans="2:65" s="1" customFormat="1" ht="51" customHeight="1" x14ac:dyDescent="0.3">
      <c r="B285" s="75"/>
      <c r="C285" s="104" t="s">
        <v>508</v>
      </c>
      <c r="D285" s="104" t="s">
        <v>107</v>
      </c>
      <c r="E285" s="105" t="s">
        <v>509</v>
      </c>
      <c r="F285" s="165" t="s">
        <v>510</v>
      </c>
      <c r="G285" s="165"/>
      <c r="H285" s="165"/>
      <c r="I285" s="165"/>
      <c r="J285" s="106" t="s">
        <v>110</v>
      </c>
      <c r="K285" s="107">
        <v>117.703</v>
      </c>
      <c r="L285" s="167">
        <v>0</v>
      </c>
      <c r="M285" s="167"/>
      <c r="N285" s="162">
        <f>ROUND(L285*K285,3)</f>
        <v>0</v>
      </c>
      <c r="O285" s="162"/>
      <c r="P285" s="162"/>
      <c r="Q285" s="162"/>
      <c r="R285" s="78"/>
      <c r="T285" s="109" t="s">
        <v>1</v>
      </c>
      <c r="U285" s="30" t="s">
        <v>24</v>
      </c>
      <c r="V285" s="26"/>
      <c r="W285" s="110">
        <f>V285*K285</f>
        <v>0</v>
      </c>
      <c r="X285" s="110">
        <v>2.1000000000000001E-4</v>
      </c>
      <c r="Y285" s="110">
        <f>X285*K285</f>
        <v>2.4717630000000001E-2</v>
      </c>
      <c r="Z285" s="110">
        <v>0</v>
      </c>
      <c r="AA285" s="111">
        <f>Z285*K285</f>
        <v>0</v>
      </c>
      <c r="AR285" s="14" t="s">
        <v>141</v>
      </c>
      <c r="AT285" s="14" t="s">
        <v>107</v>
      </c>
      <c r="AU285" s="14" t="s">
        <v>85</v>
      </c>
      <c r="AY285" s="14" t="s">
        <v>106</v>
      </c>
      <c r="BE285" s="55">
        <f>IF(U285="základná",N285,0)</f>
        <v>0</v>
      </c>
      <c r="BF285" s="55">
        <f>IF(U285="znížená",N285,0)</f>
        <v>0</v>
      </c>
      <c r="BG285" s="55">
        <f>IF(U285="zákl. prenesená",N285,0)</f>
        <v>0</v>
      </c>
      <c r="BH285" s="55">
        <f>IF(U285="zníž. prenesená",N285,0)</f>
        <v>0</v>
      </c>
      <c r="BI285" s="55">
        <f>IF(U285="nulová",N285,0)</f>
        <v>0</v>
      </c>
      <c r="BJ285" s="14" t="s">
        <v>85</v>
      </c>
      <c r="BK285" s="112">
        <f>ROUND(L285*K285,3)</f>
        <v>0</v>
      </c>
      <c r="BL285" s="14" t="s">
        <v>141</v>
      </c>
      <c r="BM285" s="14" t="s">
        <v>511</v>
      </c>
    </row>
    <row r="286" spans="2:65" s="1" customFormat="1" ht="51" customHeight="1" x14ac:dyDescent="0.3">
      <c r="B286" s="75"/>
      <c r="C286" s="104" t="s">
        <v>512</v>
      </c>
      <c r="D286" s="104" t="s">
        <v>107</v>
      </c>
      <c r="E286" s="105" t="s">
        <v>513</v>
      </c>
      <c r="F286" s="165" t="s">
        <v>514</v>
      </c>
      <c r="G286" s="165"/>
      <c r="H286" s="165"/>
      <c r="I286" s="165"/>
      <c r="J286" s="106" t="s">
        <v>110</v>
      </c>
      <c r="K286" s="107">
        <v>117.703</v>
      </c>
      <c r="L286" s="167">
        <v>0</v>
      </c>
      <c r="M286" s="167"/>
      <c r="N286" s="162">
        <f>ROUND(L286*K286,3)</f>
        <v>0</v>
      </c>
      <c r="O286" s="162"/>
      <c r="P286" s="162"/>
      <c r="Q286" s="162"/>
      <c r="R286" s="78"/>
      <c r="T286" s="109" t="s">
        <v>1</v>
      </c>
      <c r="U286" s="30" t="s">
        <v>24</v>
      </c>
      <c r="V286" s="26"/>
      <c r="W286" s="110">
        <f>V286*K286</f>
        <v>0</v>
      </c>
      <c r="X286" s="110">
        <v>3.3E-4</v>
      </c>
      <c r="Y286" s="110">
        <f>X286*K286</f>
        <v>3.884199E-2</v>
      </c>
      <c r="Z286" s="110">
        <v>0</v>
      </c>
      <c r="AA286" s="111">
        <f>Z286*K286</f>
        <v>0</v>
      </c>
      <c r="AR286" s="14" t="s">
        <v>141</v>
      </c>
      <c r="AT286" s="14" t="s">
        <v>107</v>
      </c>
      <c r="AU286" s="14" t="s">
        <v>85</v>
      </c>
      <c r="AY286" s="14" t="s">
        <v>106</v>
      </c>
      <c r="BE286" s="55">
        <f>IF(U286="základná",N286,0)</f>
        <v>0</v>
      </c>
      <c r="BF286" s="55">
        <f>IF(U286="znížená",N286,0)</f>
        <v>0</v>
      </c>
      <c r="BG286" s="55">
        <f>IF(U286="zákl. prenesená",N286,0)</f>
        <v>0</v>
      </c>
      <c r="BH286" s="55">
        <f>IF(U286="zníž. prenesená",N286,0)</f>
        <v>0</v>
      </c>
      <c r="BI286" s="55">
        <f>IF(U286="nulová",N286,0)</f>
        <v>0</v>
      </c>
      <c r="BJ286" s="14" t="s">
        <v>85</v>
      </c>
      <c r="BK286" s="112">
        <f>ROUND(L286*K286,3)</f>
        <v>0</v>
      </c>
      <c r="BL286" s="14" t="s">
        <v>141</v>
      </c>
      <c r="BM286" s="14" t="s">
        <v>515</v>
      </c>
    </row>
    <row r="287" spans="2:65" s="5" customFormat="1" ht="37.35" customHeight="1" x14ac:dyDescent="0.35">
      <c r="B287" s="93"/>
      <c r="C287" s="94"/>
      <c r="D287" s="95" t="s">
        <v>79</v>
      </c>
      <c r="E287" s="95"/>
      <c r="F287" s="95"/>
      <c r="G287" s="95"/>
      <c r="H287" s="95"/>
      <c r="I287" s="95"/>
      <c r="J287" s="95"/>
      <c r="K287" s="95"/>
      <c r="L287" s="95"/>
      <c r="M287" s="95"/>
      <c r="N287" s="183">
        <f>BK287</f>
        <v>0</v>
      </c>
      <c r="O287" s="184"/>
      <c r="P287" s="184"/>
      <c r="Q287" s="184"/>
      <c r="R287" s="96"/>
      <c r="T287" s="97"/>
      <c r="U287" s="94"/>
      <c r="V287" s="94"/>
      <c r="W287" s="98">
        <f>W288</f>
        <v>0</v>
      </c>
      <c r="X287" s="94"/>
      <c r="Y287" s="98">
        <f>Y288</f>
        <v>1.0200000000000001E-2</v>
      </c>
      <c r="Z287" s="94"/>
      <c r="AA287" s="99">
        <f>AA288</f>
        <v>0</v>
      </c>
      <c r="AR287" s="100" t="s">
        <v>121</v>
      </c>
      <c r="AT287" s="101" t="s">
        <v>38</v>
      </c>
      <c r="AU287" s="101" t="s">
        <v>39</v>
      </c>
      <c r="AY287" s="100" t="s">
        <v>106</v>
      </c>
      <c r="BK287" s="102">
        <f>BK288</f>
        <v>0</v>
      </c>
    </row>
    <row r="288" spans="2:65" s="5" customFormat="1" ht="19.899999999999999" customHeight="1" x14ac:dyDescent="0.3">
      <c r="B288" s="93"/>
      <c r="C288" s="94"/>
      <c r="D288" s="103" t="s">
        <v>80</v>
      </c>
      <c r="E288" s="103"/>
      <c r="F288" s="103"/>
      <c r="G288" s="103"/>
      <c r="H288" s="103"/>
      <c r="I288" s="103"/>
      <c r="J288" s="103"/>
      <c r="K288" s="103"/>
      <c r="L288" s="103"/>
      <c r="M288" s="103"/>
      <c r="N288" s="185">
        <f>BK288</f>
        <v>0</v>
      </c>
      <c r="O288" s="186"/>
      <c r="P288" s="186"/>
      <c r="Q288" s="186"/>
      <c r="R288" s="96"/>
      <c r="T288" s="97"/>
      <c r="U288" s="94"/>
      <c r="V288" s="94"/>
      <c r="W288" s="98">
        <f>SUM(W289:W302)</f>
        <v>0</v>
      </c>
      <c r="X288" s="94"/>
      <c r="Y288" s="98">
        <f>SUM(Y289:Y302)</f>
        <v>1.0200000000000001E-2</v>
      </c>
      <c r="Z288" s="94"/>
      <c r="AA288" s="99">
        <f>SUM(AA289:AA302)</f>
        <v>0</v>
      </c>
      <c r="AR288" s="100" t="s">
        <v>121</v>
      </c>
      <c r="AT288" s="101" t="s">
        <v>38</v>
      </c>
      <c r="AU288" s="101" t="s">
        <v>40</v>
      </c>
      <c r="AY288" s="100" t="s">
        <v>106</v>
      </c>
      <c r="BK288" s="102">
        <f>SUM(BK289:BK302)</f>
        <v>0</v>
      </c>
    </row>
    <row r="289" spans="2:65" s="1" customFormat="1" ht="25.5" customHeight="1" x14ac:dyDescent="0.3">
      <c r="B289" s="75"/>
      <c r="C289" s="104" t="s">
        <v>516</v>
      </c>
      <c r="D289" s="104" t="s">
        <v>107</v>
      </c>
      <c r="E289" s="105" t="s">
        <v>517</v>
      </c>
      <c r="F289" s="165" t="s">
        <v>518</v>
      </c>
      <c r="G289" s="165"/>
      <c r="H289" s="165"/>
      <c r="I289" s="165"/>
      <c r="J289" s="106" t="s">
        <v>155</v>
      </c>
      <c r="K289" s="107">
        <v>12</v>
      </c>
      <c r="L289" s="167">
        <v>0</v>
      </c>
      <c r="M289" s="167"/>
      <c r="N289" s="162">
        <f t="shared" ref="N289:N302" si="65">ROUND(L289*K289,3)</f>
        <v>0</v>
      </c>
      <c r="O289" s="162"/>
      <c r="P289" s="162"/>
      <c r="Q289" s="162"/>
      <c r="R289" s="78"/>
      <c r="T289" s="109" t="s">
        <v>1</v>
      </c>
      <c r="U289" s="30" t="s">
        <v>24</v>
      </c>
      <c r="V289" s="26"/>
      <c r="W289" s="110">
        <f t="shared" ref="W289:W302" si="66">V289*K289</f>
        <v>0</v>
      </c>
      <c r="X289" s="110">
        <v>0</v>
      </c>
      <c r="Y289" s="110">
        <f t="shared" ref="Y289:Y302" si="67">X289*K289</f>
        <v>0</v>
      </c>
      <c r="Z289" s="110">
        <v>0</v>
      </c>
      <c r="AA289" s="111">
        <f t="shared" ref="AA289:AA302" si="68">Z289*K289</f>
        <v>0</v>
      </c>
      <c r="AR289" s="14" t="s">
        <v>385</v>
      </c>
      <c r="AT289" s="14" t="s">
        <v>107</v>
      </c>
      <c r="AU289" s="14" t="s">
        <v>85</v>
      </c>
      <c r="AY289" s="14" t="s">
        <v>106</v>
      </c>
      <c r="BE289" s="55">
        <f t="shared" ref="BE289:BE302" si="69">IF(U289="základná",N289,0)</f>
        <v>0</v>
      </c>
      <c r="BF289" s="55">
        <f t="shared" ref="BF289:BF302" si="70">IF(U289="znížená",N289,0)</f>
        <v>0</v>
      </c>
      <c r="BG289" s="55">
        <f t="shared" ref="BG289:BG302" si="71">IF(U289="zákl. prenesená",N289,0)</f>
        <v>0</v>
      </c>
      <c r="BH289" s="55">
        <f t="shared" ref="BH289:BH302" si="72">IF(U289="zníž. prenesená",N289,0)</f>
        <v>0</v>
      </c>
      <c r="BI289" s="55">
        <f t="shared" ref="BI289:BI302" si="73">IF(U289="nulová",N289,0)</f>
        <v>0</v>
      </c>
      <c r="BJ289" s="14" t="s">
        <v>85</v>
      </c>
      <c r="BK289" s="112">
        <f t="shared" ref="BK289:BK302" si="74">ROUND(L289*K289,3)</f>
        <v>0</v>
      </c>
      <c r="BL289" s="14" t="s">
        <v>385</v>
      </c>
      <c r="BM289" s="14" t="s">
        <v>519</v>
      </c>
    </row>
    <row r="290" spans="2:65" s="1" customFormat="1" ht="16.5" customHeight="1" x14ac:dyDescent="0.3">
      <c r="B290" s="75"/>
      <c r="C290" s="136" t="s">
        <v>520</v>
      </c>
      <c r="D290" s="136" t="s">
        <v>288</v>
      </c>
      <c r="E290" s="137" t="s">
        <v>521</v>
      </c>
      <c r="F290" s="173" t="s">
        <v>522</v>
      </c>
      <c r="G290" s="173"/>
      <c r="H290" s="173"/>
      <c r="I290" s="173"/>
      <c r="J290" s="138" t="s">
        <v>155</v>
      </c>
      <c r="K290" s="139">
        <v>12</v>
      </c>
      <c r="L290" s="174">
        <v>0</v>
      </c>
      <c r="M290" s="174"/>
      <c r="N290" s="168">
        <f t="shared" si="65"/>
        <v>0</v>
      </c>
      <c r="O290" s="162"/>
      <c r="P290" s="162"/>
      <c r="Q290" s="162"/>
      <c r="R290" s="78"/>
      <c r="T290" s="109" t="s">
        <v>1</v>
      </c>
      <c r="U290" s="30" t="s">
        <v>24</v>
      </c>
      <c r="V290" s="26"/>
      <c r="W290" s="110">
        <f t="shared" si="66"/>
        <v>0</v>
      </c>
      <c r="X290" s="110">
        <v>1.6000000000000001E-4</v>
      </c>
      <c r="Y290" s="110">
        <f t="shared" si="67"/>
        <v>1.9200000000000003E-3</v>
      </c>
      <c r="Z290" s="110">
        <v>0</v>
      </c>
      <c r="AA290" s="111">
        <f t="shared" si="68"/>
        <v>0</v>
      </c>
      <c r="AR290" s="14" t="s">
        <v>466</v>
      </c>
      <c r="AT290" s="14" t="s">
        <v>288</v>
      </c>
      <c r="AU290" s="14" t="s">
        <v>85</v>
      </c>
      <c r="AY290" s="14" t="s">
        <v>106</v>
      </c>
      <c r="BE290" s="55">
        <f t="shared" si="69"/>
        <v>0</v>
      </c>
      <c r="BF290" s="55">
        <f t="shared" si="70"/>
        <v>0</v>
      </c>
      <c r="BG290" s="55">
        <f t="shared" si="71"/>
        <v>0</v>
      </c>
      <c r="BH290" s="55">
        <f t="shared" si="72"/>
        <v>0</v>
      </c>
      <c r="BI290" s="55">
        <f t="shared" si="73"/>
        <v>0</v>
      </c>
      <c r="BJ290" s="14" t="s">
        <v>85</v>
      </c>
      <c r="BK290" s="112">
        <f t="shared" si="74"/>
        <v>0</v>
      </c>
      <c r="BL290" s="14" t="s">
        <v>466</v>
      </c>
      <c r="BM290" s="14" t="s">
        <v>523</v>
      </c>
    </row>
    <row r="291" spans="2:65" s="1" customFormat="1" ht="25.5" customHeight="1" x14ac:dyDescent="0.3">
      <c r="B291" s="75"/>
      <c r="C291" s="104" t="s">
        <v>524</v>
      </c>
      <c r="D291" s="104" t="s">
        <v>107</v>
      </c>
      <c r="E291" s="105" t="s">
        <v>525</v>
      </c>
      <c r="F291" s="165" t="s">
        <v>526</v>
      </c>
      <c r="G291" s="165"/>
      <c r="H291" s="165"/>
      <c r="I291" s="165"/>
      <c r="J291" s="106" t="s">
        <v>150</v>
      </c>
      <c r="K291" s="107">
        <v>8</v>
      </c>
      <c r="L291" s="167">
        <v>0</v>
      </c>
      <c r="M291" s="167"/>
      <c r="N291" s="162">
        <f t="shared" si="65"/>
        <v>0</v>
      </c>
      <c r="O291" s="162"/>
      <c r="P291" s="162"/>
      <c r="Q291" s="162"/>
      <c r="R291" s="78"/>
      <c r="T291" s="109" t="s">
        <v>1</v>
      </c>
      <c r="U291" s="30" t="s">
        <v>24</v>
      </c>
      <c r="V291" s="26"/>
      <c r="W291" s="110">
        <f t="shared" si="66"/>
        <v>0</v>
      </c>
      <c r="X291" s="110">
        <v>0</v>
      </c>
      <c r="Y291" s="110">
        <f t="shared" si="67"/>
        <v>0</v>
      </c>
      <c r="Z291" s="110">
        <v>0</v>
      </c>
      <c r="AA291" s="111">
        <f t="shared" si="68"/>
        <v>0</v>
      </c>
      <c r="AR291" s="14" t="s">
        <v>385</v>
      </c>
      <c r="AT291" s="14" t="s">
        <v>107</v>
      </c>
      <c r="AU291" s="14" t="s">
        <v>85</v>
      </c>
      <c r="AY291" s="14" t="s">
        <v>106</v>
      </c>
      <c r="BE291" s="55">
        <f t="shared" si="69"/>
        <v>0</v>
      </c>
      <c r="BF291" s="55">
        <f t="shared" si="70"/>
        <v>0</v>
      </c>
      <c r="BG291" s="55">
        <f t="shared" si="71"/>
        <v>0</v>
      </c>
      <c r="BH291" s="55">
        <f t="shared" si="72"/>
        <v>0</v>
      </c>
      <c r="BI291" s="55">
        <f t="shared" si="73"/>
        <v>0</v>
      </c>
      <c r="BJ291" s="14" t="s">
        <v>85</v>
      </c>
      <c r="BK291" s="112">
        <f t="shared" si="74"/>
        <v>0</v>
      </c>
      <c r="BL291" s="14" t="s">
        <v>385</v>
      </c>
      <c r="BM291" s="14" t="s">
        <v>527</v>
      </c>
    </row>
    <row r="292" spans="2:65" s="1" customFormat="1" ht="16.5" customHeight="1" x14ac:dyDescent="0.3">
      <c r="B292" s="75"/>
      <c r="C292" s="136" t="s">
        <v>528</v>
      </c>
      <c r="D292" s="136" t="s">
        <v>288</v>
      </c>
      <c r="E292" s="137" t="s">
        <v>529</v>
      </c>
      <c r="F292" s="173" t="s">
        <v>530</v>
      </c>
      <c r="G292" s="173"/>
      <c r="H292" s="173"/>
      <c r="I292" s="173"/>
      <c r="J292" s="138" t="s">
        <v>150</v>
      </c>
      <c r="K292" s="139">
        <v>8</v>
      </c>
      <c r="L292" s="174">
        <v>0</v>
      </c>
      <c r="M292" s="174"/>
      <c r="N292" s="168">
        <f t="shared" si="65"/>
        <v>0</v>
      </c>
      <c r="O292" s="162"/>
      <c r="P292" s="162"/>
      <c r="Q292" s="162"/>
      <c r="R292" s="78"/>
      <c r="T292" s="109" t="s">
        <v>1</v>
      </c>
      <c r="U292" s="30" t="s">
        <v>24</v>
      </c>
      <c r="V292" s="26"/>
      <c r="W292" s="110">
        <f t="shared" si="66"/>
        <v>0</v>
      </c>
      <c r="X292" s="110">
        <v>5.0000000000000002E-5</v>
      </c>
      <c r="Y292" s="110">
        <f t="shared" si="67"/>
        <v>4.0000000000000002E-4</v>
      </c>
      <c r="Z292" s="110">
        <v>0</v>
      </c>
      <c r="AA292" s="111">
        <f t="shared" si="68"/>
        <v>0</v>
      </c>
      <c r="AR292" s="14" t="s">
        <v>466</v>
      </c>
      <c r="AT292" s="14" t="s">
        <v>288</v>
      </c>
      <c r="AU292" s="14" t="s">
        <v>85</v>
      </c>
      <c r="AY292" s="14" t="s">
        <v>106</v>
      </c>
      <c r="BE292" s="55">
        <f t="shared" si="69"/>
        <v>0</v>
      </c>
      <c r="BF292" s="55">
        <f t="shared" si="70"/>
        <v>0</v>
      </c>
      <c r="BG292" s="55">
        <f t="shared" si="71"/>
        <v>0</v>
      </c>
      <c r="BH292" s="55">
        <f t="shared" si="72"/>
        <v>0</v>
      </c>
      <c r="BI292" s="55">
        <f t="shared" si="73"/>
        <v>0</v>
      </c>
      <c r="BJ292" s="14" t="s">
        <v>85</v>
      </c>
      <c r="BK292" s="112">
        <f t="shared" si="74"/>
        <v>0</v>
      </c>
      <c r="BL292" s="14" t="s">
        <v>466</v>
      </c>
      <c r="BM292" s="14" t="s">
        <v>531</v>
      </c>
    </row>
    <row r="293" spans="2:65" s="1" customFormat="1" ht="38.25" customHeight="1" x14ac:dyDescent="0.3">
      <c r="B293" s="75"/>
      <c r="C293" s="104" t="s">
        <v>532</v>
      </c>
      <c r="D293" s="104" t="s">
        <v>107</v>
      </c>
      <c r="E293" s="105" t="s">
        <v>533</v>
      </c>
      <c r="F293" s="165" t="s">
        <v>534</v>
      </c>
      <c r="G293" s="165"/>
      <c r="H293" s="165"/>
      <c r="I293" s="165"/>
      <c r="J293" s="106" t="s">
        <v>150</v>
      </c>
      <c r="K293" s="107">
        <v>2</v>
      </c>
      <c r="L293" s="167">
        <v>0</v>
      </c>
      <c r="M293" s="167"/>
      <c r="N293" s="162">
        <f t="shared" si="65"/>
        <v>0</v>
      </c>
      <c r="O293" s="162"/>
      <c r="P293" s="162"/>
      <c r="Q293" s="162"/>
      <c r="R293" s="78"/>
      <c r="T293" s="109" t="s">
        <v>1</v>
      </c>
      <c r="U293" s="30" t="s">
        <v>24</v>
      </c>
      <c r="V293" s="26"/>
      <c r="W293" s="110">
        <f t="shared" si="66"/>
        <v>0</v>
      </c>
      <c r="X293" s="110">
        <v>0</v>
      </c>
      <c r="Y293" s="110">
        <f t="shared" si="67"/>
        <v>0</v>
      </c>
      <c r="Z293" s="110">
        <v>0</v>
      </c>
      <c r="AA293" s="111">
        <f t="shared" si="68"/>
        <v>0</v>
      </c>
      <c r="AR293" s="14" t="s">
        <v>385</v>
      </c>
      <c r="AT293" s="14" t="s">
        <v>107</v>
      </c>
      <c r="AU293" s="14" t="s">
        <v>85</v>
      </c>
      <c r="AY293" s="14" t="s">
        <v>106</v>
      </c>
      <c r="BE293" s="55">
        <f t="shared" si="69"/>
        <v>0</v>
      </c>
      <c r="BF293" s="55">
        <f t="shared" si="70"/>
        <v>0</v>
      </c>
      <c r="BG293" s="55">
        <f t="shared" si="71"/>
        <v>0</v>
      </c>
      <c r="BH293" s="55">
        <f t="shared" si="72"/>
        <v>0</v>
      </c>
      <c r="BI293" s="55">
        <f t="shared" si="73"/>
        <v>0</v>
      </c>
      <c r="BJ293" s="14" t="s">
        <v>85</v>
      </c>
      <c r="BK293" s="112">
        <f t="shared" si="74"/>
        <v>0</v>
      </c>
      <c r="BL293" s="14" t="s">
        <v>385</v>
      </c>
      <c r="BM293" s="14" t="s">
        <v>535</v>
      </c>
    </row>
    <row r="294" spans="2:65" s="1" customFormat="1" ht="16.5" customHeight="1" x14ac:dyDescent="0.3">
      <c r="B294" s="75"/>
      <c r="C294" s="136" t="s">
        <v>536</v>
      </c>
      <c r="D294" s="136" t="s">
        <v>288</v>
      </c>
      <c r="E294" s="137" t="s">
        <v>537</v>
      </c>
      <c r="F294" s="173" t="s">
        <v>538</v>
      </c>
      <c r="G294" s="173"/>
      <c r="H294" s="173"/>
      <c r="I294" s="173"/>
      <c r="J294" s="138" t="s">
        <v>150</v>
      </c>
      <c r="K294" s="139">
        <v>2</v>
      </c>
      <c r="L294" s="174">
        <v>0</v>
      </c>
      <c r="M294" s="174"/>
      <c r="N294" s="168">
        <f t="shared" si="65"/>
        <v>0</v>
      </c>
      <c r="O294" s="162"/>
      <c r="P294" s="162"/>
      <c r="Q294" s="162"/>
      <c r="R294" s="78"/>
      <c r="T294" s="109" t="s">
        <v>1</v>
      </c>
      <c r="U294" s="30" t="s">
        <v>24</v>
      </c>
      <c r="V294" s="26"/>
      <c r="W294" s="110">
        <f t="shared" si="66"/>
        <v>0</v>
      </c>
      <c r="X294" s="110">
        <v>1E-4</v>
      </c>
      <c r="Y294" s="110">
        <f t="shared" si="67"/>
        <v>2.0000000000000001E-4</v>
      </c>
      <c r="Z294" s="110">
        <v>0</v>
      </c>
      <c r="AA294" s="111">
        <f t="shared" si="68"/>
        <v>0</v>
      </c>
      <c r="AR294" s="14" t="s">
        <v>466</v>
      </c>
      <c r="AT294" s="14" t="s">
        <v>288</v>
      </c>
      <c r="AU294" s="14" t="s">
        <v>85</v>
      </c>
      <c r="AY294" s="14" t="s">
        <v>106</v>
      </c>
      <c r="BE294" s="55">
        <f t="shared" si="69"/>
        <v>0</v>
      </c>
      <c r="BF294" s="55">
        <f t="shared" si="70"/>
        <v>0</v>
      </c>
      <c r="BG294" s="55">
        <f t="shared" si="71"/>
        <v>0</v>
      </c>
      <c r="BH294" s="55">
        <f t="shared" si="72"/>
        <v>0</v>
      </c>
      <c r="BI294" s="55">
        <f t="shared" si="73"/>
        <v>0</v>
      </c>
      <c r="BJ294" s="14" t="s">
        <v>85</v>
      </c>
      <c r="BK294" s="112">
        <f t="shared" si="74"/>
        <v>0</v>
      </c>
      <c r="BL294" s="14" t="s">
        <v>466</v>
      </c>
      <c r="BM294" s="14" t="s">
        <v>539</v>
      </c>
    </row>
    <row r="295" spans="2:65" s="1" customFormat="1" ht="38.25" customHeight="1" x14ac:dyDescent="0.3">
      <c r="B295" s="75"/>
      <c r="C295" s="104" t="s">
        <v>540</v>
      </c>
      <c r="D295" s="104" t="s">
        <v>107</v>
      </c>
      <c r="E295" s="105" t="s">
        <v>541</v>
      </c>
      <c r="F295" s="165" t="s">
        <v>542</v>
      </c>
      <c r="G295" s="165"/>
      <c r="H295" s="165"/>
      <c r="I295" s="165"/>
      <c r="J295" s="106" t="s">
        <v>150</v>
      </c>
      <c r="K295" s="107">
        <v>4</v>
      </c>
      <c r="L295" s="167">
        <v>0</v>
      </c>
      <c r="M295" s="167"/>
      <c r="N295" s="162">
        <f t="shared" si="65"/>
        <v>0</v>
      </c>
      <c r="O295" s="162"/>
      <c r="P295" s="162"/>
      <c r="Q295" s="162"/>
      <c r="R295" s="78"/>
      <c r="T295" s="109" t="s">
        <v>1</v>
      </c>
      <c r="U295" s="30" t="s">
        <v>24</v>
      </c>
      <c r="V295" s="26"/>
      <c r="W295" s="110">
        <f t="shared" si="66"/>
        <v>0</v>
      </c>
      <c r="X295" s="110">
        <v>0</v>
      </c>
      <c r="Y295" s="110">
        <f t="shared" si="67"/>
        <v>0</v>
      </c>
      <c r="Z295" s="110">
        <v>0</v>
      </c>
      <c r="AA295" s="111">
        <f t="shared" si="68"/>
        <v>0</v>
      </c>
      <c r="AR295" s="14" t="s">
        <v>385</v>
      </c>
      <c r="AT295" s="14" t="s">
        <v>107</v>
      </c>
      <c r="AU295" s="14" t="s">
        <v>85</v>
      </c>
      <c r="AY295" s="14" t="s">
        <v>106</v>
      </c>
      <c r="BE295" s="55">
        <f t="shared" si="69"/>
        <v>0</v>
      </c>
      <c r="BF295" s="55">
        <f t="shared" si="70"/>
        <v>0</v>
      </c>
      <c r="BG295" s="55">
        <f t="shared" si="71"/>
        <v>0</v>
      </c>
      <c r="BH295" s="55">
        <f t="shared" si="72"/>
        <v>0</v>
      </c>
      <c r="BI295" s="55">
        <f t="shared" si="73"/>
        <v>0</v>
      </c>
      <c r="BJ295" s="14" t="s">
        <v>85</v>
      </c>
      <c r="BK295" s="112">
        <f t="shared" si="74"/>
        <v>0</v>
      </c>
      <c r="BL295" s="14" t="s">
        <v>385</v>
      </c>
      <c r="BM295" s="14" t="s">
        <v>543</v>
      </c>
    </row>
    <row r="296" spans="2:65" s="1" customFormat="1" ht="25.5" customHeight="1" x14ac:dyDescent="0.3">
      <c r="B296" s="75"/>
      <c r="C296" s="136" t="s">
        <v>544</v>
      </c>
      <c r="D296" s="136" t="s">
        <v>288</v>
      </c>
      <c r="E296" s="137" t="s">
        <v>545</v>
      </c>
      <c r="F296" s="173" t="s">
        <v>546</v>
      </c>
      <c r="G296" s="173"/>
      <c r="H296" s="173"/>
      <c r="I296" s="173"/>
      <c r="J296" s="138" t="s">
        <v>150</v>
      </c>
      <c r="K296" s="139">
        <v>4</v>
      </c>
      <c r="L296" s="174">
        <v>0</v>
      </c>
      <c r="M296" s="174"/>
      <c r="N296" s="168">
        <f t="shared" si="65"/>
        <v>0</v>
      </c>
      <c r="O296" s="162"/>
      <c r="P296" s="162"/>
      <c r="Q296" s="162"/>
      <c r="R296" s="78"/>
      <c r="T296" s="109" t="s">
        <v>1</v>
      </c>
      <c r="U296" s="30" t="s">
        <v>24</v>
      </c>
      <c r="V296" s="26"/>
      <c r="W296" s="110">
        <f t="shared" si="66"/>
        <v>0</v>
      </c>
      <c r="X296" s="110">
        <v>1.92E-3</v>
      </c>
      <c r="Y296" s="110">
        <f t="shared" si="67"/>
        <v>7.6800000000000002E-3</v>
      </c>
      <c r="Z296" s="110">
        <v>0</v>
      </c>
      <c r="AA296" s="111">
        <f t="shared" si="68"/>
        <v>0</v>
      </c>
      <c r="AR296" s="14" t="s">
        <v>466</v>
      </c>
      <c r="AT296" s="14" t="s">
        <v>288</v>
      </c>
      <c r="AU296" s="14" t="s">
        <v>85</v>
      </c>
      <c r="AY296" s="14" t="s">
        <v>106</v>
      </c>
      <c r="BE296" s="55">
        <f t="shared" si="69"/>
        <v>0</v>
      </c>
      <c r="BF296" s="55">
        <f t="shared" si="70"/>
        <v>0</v>
      </c>
      <c r="BG296" s="55">
        <f t="shared" si="71"/>
        <v>0</v>
      </c>
      <c r="BH296" s="55">
        <f t="shared" si="72"/>
        <v>0</v>
      </c>
      <c r="BI296" s="55">
        <f t="shared" si="73"/>
        <v>0</v>
      </c>
      <c r="BJ296" s="14" t="s">
        <v>85</v>
      </c>
      <c r="BK296" s="112">
        <f t="shared" si="74"/>
        <v>0</v>
      </c>
      <c r="BL296" s="14" t="s">
        <v>466</v>
      </c>
      <c r="BM296" s="14" t="s">
        <v>547</v>
      </c>
    </row>
    <row r="297" spans="2:65" s="1" customFormat="1" ht="25.5" customHeight="1" x14ac:dyDescent="0.3">
      <c r="B297" s="75"/>
      <c r="C297" s="104" t="s">
        <v>548</v>
      </c>
      <c r="D297" s="104" t="s">
        <v>107</v>
      </c>
      <c r="E297" s="105" t="s">
        <v>549</v>
      </c>
      <c r="F297" s="165" t="s">
        <v>550</v>
      </c>
      <c r="G297" s="165"/>
      <c r="H297" s="165"/>
      <c r="I297" s="165"/>
      <c r="J297" s="106" t="s">
        <v>155</v>
      </c>
      <c r="K297" s="107">
        <v>12</v>
      </c>
      <c r="L297" s="167">
        <v>0</v>
      </c>
      <c r="M297" s="167"/>
      <c r="N297" s="162">
        <f t="shared" si="65"/>
        <v>0</v>
      </c>
      <c r="O297" s="162"/>
      <c r="P297" s="162"/>
      <c r="Q297" s="162"/>
      <c r="R297" s="78"/>
      <c r="T297" s="109" t="s">
        <v>1</v>
      </c>
      <c r="U297" s="30" t="s">
        <v>24</v>
      </c>
      <c r="V297" s="26"/>
      <c r="W297" s="110">
        <f t="shared" si="66"/>
        <v>0</v>
      </c>
      <c r="X297" s="110">
        <v>0</v>
      </c>
      <c r="Y297" s="110">
        <f t="shared" si="67"/>
        <v>0</v>
      </c>
      <c r="Z297" s="110">
        <v>0</v>
      </c>
      <c r="AA297" s="111">
        <f t="shared" si="68"/>
        <v>0</v>
      </c>
      <c r="AR297" s="14" t="s">
        <v>385</v>
      </c>
      <c r="AT297" s="14" t="s">
        <v>107</v>
      </c>
      <c r="AU297" s="14" t="s">
        <v>85</v>
      </c>
      <c r="AY297" s="14" t="s">
        <v>106</v>
      </c>
      <c r="BE297" s="55">
        <f t="shared" si="69"/>
        <v>0</v>
      </c>
      <c r="BF297" s="55">
        <f t="shared" si="70"/>
        <v>0</v>
      </c>
      <c r="BG297" s="55">
        <f t="shared" si="71"/>
        <v>0</v>
      </c>
      <c r="BH297" s="55">
        <f t="shared" si="72"/>
        <v>0</v>
      </c>
      <c r="BI297" s="55">
        <f t="shared" si="73"/>
        <v>0</v>
      </c>
      <c r="BJ297" s="14" t="s">
        <v>85</v>
      </c>
      <c r="BK297" s="112">
        <f t="shared" si="74"/>
        <v>0</v>
      </c>
      <c r="BL297" s="14" t="s">
        <v>385</v>
      </c>
      <c r="BM297" s="14" t="s">
        <v>551</v>
      </c>
    </row>
    <row r="298" spans="2:65" s="1" customFormat="1" ht="25.5" customHeight="1" x14ac:dyDescent="0.3">
      <c r="B298" s="75"/>
      <c r="C298" s="104" t="s">
        <v>552</v>
      </c>
      <c r="D298" s="104" t="s">
        <v>107</v>
      </c>
      <c r="E298" s="105" t="s">
        <v>553</v>
      </c>
      <c r="F298" s="165" t="s">
        <v>554</v>
      </c>
      <c r="G298" s="165"/>
      <c r="H298" s="165"/>
      <c r="I298" s="165"/>
      <c r="J298" s="106" t="s">
        <v>332</v>
      </c>
      <c r="K298" s="107">
        <v>2</v>
      </c>
      <c r="L298" s="167">
        <v>0</v>
      </c>
      <c r="M298" s="167"/>
      <c r="N298" s="162">
        <f t="shared" si="65"/>
        <v>0</v>
      </c>
      <c r="O298" s="162"/>
      <c r="P298" s="162"/>
      <c r="Q298" s="162"/>
      <c r="R298" s="78"/>
      <c r="T298" s="109" t="s">
        <v>1</v>
      </c>
      <c r="U298" s="30" t="s">
        <v>24</v>
      </c>
      <c r="V298" s="26"/>
      <c r="W298" s="110">
        <f t="shared" si="66"/>
        <v>0</v>
      </c>
      <c r="X298" s="110">
        <v>0</v>
      </c>
      <c r="Y298" s="110">
        <f t="shared" si="67"/>
        <v>0</v>
      </c>
      <c r="Z298" s="110">
        <v>0</v>
      </c>
      <c r="AA298" s="111">
        <f t="shared" si="68"/>
        <v>0</v>
      </c>
      <c r="AR298" s="14" t="s">
        <v>385</v>
      </c>
      <c r="AT298" s="14" t="s">
        <v>107</v>
      </c>
      <c r="AU298" s="14" t="s">
        <v>85</v>
      </c>
      <c r="AY298" s="14" t="s">
        <v>106</v>
      </c>
      <c r="BE298" s="55">
        <f t="shared" si="69"/>
        <v>0</v>
      </c>
      <c r="BF298" s="55">
        <f t="shared" si="70"/>
        <v>0</v>
      </c>
      <c r="BG298" s="55">
        <f t="shared" si="71"/>
        <v>0</v>
      </c>
      <c r="BH298" s="55">
        <f t="shared" si="72"/>
        <v>0</v>
      </c>
      <c r="BI298" s="55">
        <f t="shared" si="73"/>
        <v>0</v>
      </c>
      <c r="BJ298" s="14" t="s">
        <v>85</v>
      </c>
      <c r="BK298" s="112">
        <f t="shared" si="74"/>
        <v>0</v>
      </c>
      <c r="BL298" s="14" t="s">
        <v>385</v>
      </c>
      <c r="BM298" s="14" t="s">
        <v>555</v>
      </c>
    </row>
    <row r="299" spans="2:65" s="1" customFormat="1" ht="16.5" customHeight="1" x14ac:dyDescent="0.3">
      <c r="B299" s="75"/>
      <c r="C299" s="104" t="s">
        <v>556</v>
      </c>
      <c r="D299" s="104" t="s">
        <v>107</v>
      </c>
      <c r="E299" s="105" t="s">
        <v>557</v>
      </c>
      <c r="F299" s="165" t="s">
        <v>558</v>
      </c>
      <c r="G299" s="165"/>
      <c r="H299" s="165"/>
      <c r="I299" s="165"/>
      <c r="J299" s="106" t="s">
        <v>332</v>
      </c>
      <c r="K299" s="107">
        <v>1</v>
      </c>
      <c r="L299" s="167">
        <v>0</v>
      </c>
      <c r="M299" s="167"/>
      <c r="N299" s="162">
        <f t="shared" si="65"/>
        <v>0</v>
      </c>
      <c r="O299" s="162"/>
      <c r="P299" s="162"/>
      <c r="Q299" s="162"/>
      <c r="R299" s="78"/>
      <c r="T299" s="109" t="s">
        <v>1</v>
      </c>
      <c r="U299" s="30" t="s">
        <v>24</v>
      </c>
      <c r="V299" s="26"/>
      <c r="W299" s="110">
        <f t="shared" si="66"/>
        <v>0</v>
      </c>
      <c r="X299" s="110">
        <v>0</v>
      </c>
      <c r="Y299" s="110">
        <f t="shared" si="67"/>
        <v>0</v>
      </c>
      <c r="Z299" s="110">
        <v>0</v>
      </c>
      <c r="AA299" s="111">
        <f t="shared" si="68"/>
        <v>0</v>
      </c>
      <c r="AR299" s="14" t="s">
        <v>385</v>
      </c>
      <c r="AT299" s="14" t="s">
        <v>107</v>
      </c>
      <c r="AU299" s="14" t="s">
        <v>85</v>
      </c>
      <c r="AY299" s="14" t="s">
        <v>106</v>
      </c>
      <c r="BE299" s="55">
        <f t="shared" si="69"/>
        <v>0</v>
      </c>
      <c r="BF299" s="55">
        <f t="shared" si="70"/>
        <v>0</v>
      </c>
      <c r="BG299" s="55">
        <f t="shared" si="71"/>
        <v>0</v>
      </c>
      <c r="BH299" s="55">
        <f t="shared" si="72"/>
        <v>0</v>
      </c>
      <c r="BI299" s="55">
        <f t="shared" si="73"/>
        <v>0</v>
      </c>
      <c r="BJ299" s="14" t="s">
        <v>85</v>
      </c>
      <c r="BK299" s="112">
        <f t="shared" si="74"/>
        <v>0</v>
      </c>
      <c r="BL299" s="14" t="s">
        <v>385</v>
      </c>
      <c r="BM299" s="14" t="s">
        <v>559</v>
      </c>
    </row>
    <row r="300" spans="2:65" s="1" customFormat="1" ht="25.5" customHeight="1" x14ac:dyDescent="0.3">
      <c r="B300" s="75"/>
      <c r="C300" s="104" t="s">
        <v>560</v>
      </c>
      <c r="D300" s="104" t="s">
        <v>107</v>
      </c>
      <c r="E300" s="105" t="s">
        <v>561</v>
      </c>
      <c r="F300" s="165" t="s">
        <v>562</v>
      </c>
      <c r="G300" s="165"/>
      <c r="H300" s="165"/>
      <c r="I300" s="165"/>
      <c r="J300" s="106" t="s">
        <v>150</v>
      </c>
      <c r="K300" s="107">
        <v>8</v>
      </c>
      <c r="L300" s="167">
        <v>0</v>
      </c>
      <c r="M300" s="167"/>
      <c r="N300" s="162">
        <f t="shared" si="65"/>
        <v>0</v>
      </c>
      <c r="O300" s="162"/>
      <c r="P300" s="162"/>
      <c r="Q300" s="162"/>
      <c r="R300" s="78"/>
      <c r="T300" s="109" t="s">
        <v>1</v>
      </c>
      <c r="U300" s="30" t="s">
        <v>24</v>
      </c>
      <c r="V300" s="26"/>
      <c r="W300" s="110">
        <f t="shared" si="66"/>
        <v>0</v>
      </c>
      <c r="X300" s="110">
        <v>0</v>
      </c>
      <c r="Y300" s="110">
        <f t="shared" si="67"/>
        <v>0</v>
      </c>
      <c r="Z300" s="110">
        <v>0</v>
      </c>
      <c r="AA300" s="111">
        <f t="shared" si="68"/>
        <v>0</v>
      </c>
      <c r="AR300" s="14" t="s">
        <v>385</v>
      </c>
      <c r="AT300" s="14" t="s">
        <v>107</v>
      </c>
      <c r="AU300" s="14" t="s">
        <v>85</v>
      </c>
      <c r="AY300" s="14" t="s">
        <v>106</v>
      </c>
      <c r="BE300" s="55">
        <f t="shared" si="69"/>
        <v>0</v>
      </c>
      <c r="BF300" s="55">
        <f t="shared" si="70"/>
        <v>0</v>
      </c>
      <c r="BG300" s="55">
        <f t="shared" si="71"/>
        <v>0</v>
      </c>
      <c r="BH300" s="55">
        <f t="shared" si="72"/>
        <v>0</v>
      </c>
      <c r="BI300" s="55">
        <f t="shared" si="73"/>
        <v>0</v>
      </c>
      <c r="BJ300" s="14" t="s">
        <v>85</v>
      </c>
      <c r="BK300" s="112">
        <f t="shared" si="74"/>
        <v>0</v>
      </c>
      <c r="BL300" s="14" t="s">
        <v>385</v>
      </c>
      <c r="BM300" s="14" t="s">
        <v>563</v>
      </c>
    </row>
    <row r="301" spans="2:65" s="1" customFormat="1" ht="25.5" customHeight="1" x14ac:dyDescent="0.3">
      <c r="B301" s="75"/>
      <c r="C301" s="104" t="s">
        <v>564</v>
      </c>
      <c r="D301" s="104" t="s">
        <v>107</v>
      </c>
      <c r="E301" s="105" t="s">
        <v>565</v>
      </c>
      <c r="F301" s="165" t="s">
        <v>566</v>
      </c>
      <c r="G301" s="165"/>
      <c r="H301" s="165"/>
      <c r="I301" s="165"/>
      <c r="J301" s="106" t="s">
        <v>150</v>
      </c>
      <c r="K301" s="107">
        <v>4</v>
      </c>
      <c r="L301" s="167">
        <v>0</v>
      </c>
      <c r="M301" s="167"/>
      <c r="N301" s="162">
        <f t="shared" si="65"/>
        <v>0</v>
      </c>
      <c r="O301" s="162"/>
      <c r="P301" s="162"/>
      <c r="Q301" s="162"/>
      <c r="R301" s="78"/>
      <c r="T301" s="109" t="s">
        <v>1</v>
      </c>
      <c r="U301" s="30" t="s">
        <v>24</v>
      </c>
      <c r="V301" s="26"/>
      <c r="W301" s="110">
        <f t="shared" si="66"/>
        <v>0</v>
      </c>
      <c r="X301" s="110">
        <v>0</v>
      </c>
      <c r="Y301" s="110">
        <f t="shared" si="67"/>
        <v>0</v>
      </c>
      <c r="Z301" s="110">
        <v>0</v>
      </c>
      <c r="AA301" s="111">
        <f t="shared" si="68"/>
        <v>0</v>
      </c>
      <c r="AR301" s="14" t="s">
        <v>385</v>
      </c>
      <c r="AT301" s="14" t="s">
        <v>107</v>
      </c>
      <c r="AU301" s="14" t="s">
        <v>85</v>
      </c>
      <c r="AY301" s="14" t="s">
        <v>106</v>
      </c>
      <c r="BE301" s="55">
        <f t="shared" si="69"/>
        <v>0</v>
      </c>
      <c r="BF301" s="55">
        <f t="shared" si="70"/>
        <v>0</v>
      </c>
      <c r="BG301" s="55">
        <f t="shared" si="71"/>
        <v>0</v>
      </c>
      <c r="BH301" s="55">
        <f t="shared" si="72"/>
        <v>0</v>
      </c>
      <c r="BI301" s="55">
        <f t="shared" si="73"/>
        <v>0</v>
      </c>
      <c r="BJ301" s="14" t="s">
        <v>85</v>
      </c>
      <c r="BK301" s="112">
        <f t="shared" si="74"/>
        <v>0</v>
      </c>
      <c r="BL301" s="14" t="s">
        <v>385</v>
      </c>
      <c r="BM301" s="14" t="s">
        <v>567</v>
      </c>
    </row>
    <row r="302" spans="2:65" s="1" customFormat="1" ht="38.25" customHeight="1" x14ac:dyDescent="0.3">
      <c r="B302" s="75"/>
      <c r="C302" s="104" t="s">
        <v>568</v>
      </c>
      <c r="D302" s="104" t="s">
        <v>107</v>
      </c>
      <c r="E302" s="105" t="s">
        <v>569</v>
      </c>
      <c r="F302" s="165" t="s">
        <v>570</v>
      </c>
      <c r="G302" s="165"/>
      <c r="H302" s="165"/>
      <c r="I302" s="165"/>
      <c r="J302" s="106" t="s">
        <v>571</v>
      </c>
      <c r="K302" s="108">
        <v>0</v>
      </c>
      <c r="L302" s="167">
        <v>0</v>
      </c>
      <c r="M302" s="167"/>
      <c r="N302" s="162">
        <f t="shared" si="65"/>
        <v>0</v>
      </c>
      <c r="O302" s="162"/>
      <c r="P302" s="162"/>
      <c r="Q302" s="162"/>
      <c r="R302" s="78"/>
      <c r="T302" s="109" t="s">
        <v>1</v>
      </c>
      <c r="U302" s="30" t="s">
        <v>24</v>
      </c>
      <c r="V302" s="26"/>
      <c r="W302" s="110">
        <f t="shared" si="66"/>
        <v>0</v>
      </c>
      <c r="X302" s="110">
        <v>0</v>
      </c>
      <c r="Y302" s="110">
        <f t="shared" si="67"/>
        <v>0</v>
      </c>
      <c r="Z302" s="110">
        <v>0</v>
      </c>
      <c r="AA302" s="111">
        <f t="shared" si="68"/>
        <v>0</v>
      </c>
      <c r="AR302" s="14" t="s">
        <v>385</v>
      </c>
      <c r="AT302" s="14" t="s">
        <v>107</v>
      </c>
      <c r="AU302" s="14" t="s">
        <v>85</v>
      </c>
      <c r="AY302" s="14" t="s">
        <v>106</v>
      </c>
      <c r="BE302" s="55">
        <f t="shared" si="69"/>
        <v>0</v>
      </c>
      <c r="BF302" s="55">
        <f t="shared" si="70"/>
        <v>0</v>
      </c>
      <c r="BG302" s="55">
        <f t="shared" si="71"/>
        <v>0</v>
      </c>
      <c r="BH302" s="55">
        <f t="shared" si="72"/>
        <v>0</v>
      </c>
      <c r="BI302" s="55">
        <f t="shared" si="73"/>
        <v>0</v>
      </c>
      <c r="BJ302" s="14" t="s">
        <v>85</v>
      </c>
      <c r="BK302" s="112">
        <f t="shared" si="74"/>
        <v>0</v>
      </c>
      <c r="BL302" s="14" t="s">
        <v>385</v>
      </c>
      <c r="BM302" s="14" t="s">
        <v>572</v>
      </c>
    </row>
    <row r="303" spans="2:65" s="1" customFormat="1" ht="49.9" customHeight="1" x14ac:dyDescent="0.35">
      <c r="B303" s="25"/>
      <c r="C303" s="26"/>
      <c r="D303" s="95" t="s">
        <v>573</v>
      </c>
      <c r="E303" s="26"/>
      <c r="F303" s="26"/>
      <c r="G303" s="26"/>
      <c r="H303" s="26"/>
      <c r="I303" s="26"/>
      <c r="J303" s="26"/>
      <c r="K303" s="26"/>
      <c r="L303" s="26"/>
      <c r="M303" s="26"/>
      <c r="N303" s="163">
        <f t="shared" ref="N303:N308" si="75">BK303</f>
        <v>0</v>
      </c>
      <c r="O303" s="164"/>
      <c r="P303" s="164"/>
      <c r="Q303" s="164"/>
      <c r="R303" s="27"/>
      <c r="T303" s="140"/>
      <c r="U303" s="26"/>
      <c r="V303" s="26"/>
      <c r="W303" s="26"/>
      <c r="X303" s="26"/>
      <c r="Y303" s="26"/>
      <c r="Z303" s="26"/>
      <c r="AA303" s="47"/>
      <c r="AT303" s="14" t="s">
        <v>38</v>
      </c>
      <c r="AU303" s="14" t="s">
        <v>39</v>
      </c>
      <c r="AY303" s="14" t="s">
        <v>574</v>
      </c>
      <c r="BK303" s="112">
        <f>SUM(BK304:BK308)</f>
        <v>0</v>
      </c>
    </row>
    <row r="304" spans="2:65" s="1" customFormat="1" ht="22.35" customHeight="1" x14ac:dyDescent="0.3">
      <c r="B304" s="25"/>
      <c r="C304" s="141" t="s">
        <v>1</v>
      </c>
      <c r="D304" s="141" t="s">
        <v>107</v>
      </c>
      <c r="E304" s="142" t="s">
        <v>1</v>
      </c>
      <c r="F304" s="166" t="s">
        <v>1</v>
      </c>
      <c r="G304" s="166"/>
      <c r="H304" s="166"/>
      <c r="I304" s="166"/>
      <c r="J304" s="143" t="s">
        <v>1</v>
      </c>
      <c r="K304" s="108"/>
      <c r="L304" s="167"/>
      <c r="M304" s="161"/>
      <c r="N304" s="161">
        <f t="shared" si="75"/>
        <v>0</v>
      </c>
      <c r="O304" s="161"/>
      <c r="P304" s="161"/>
      <c r="Q304" s="161"/>
      <c r="R304" s="27"/>
      <c r="T304" s="109" t="s">
        <v>1</v>
      </c>
      <c r="U304" s="144" t="s">
        <v>24</v>
      </c>
      <c r="V304" s="26"/>
      <c r="W304" s="26"/>
      <c r="X304" s="26"/>
      <c r="Y304" s="26"/>
      <c r="Z304" s="26"/>
      <c r="AA304" s="47"/>
      <c r="AT304" s="14" t="s">
        <v>574</v>
      </c>
      <c r="AU304" s="14" t="s">
        <v>40</v>
      </c>
      <c r="AY304" s="14" t="s">
        <v>574</v>
      </c>
      <c r="BE304" s="55">
        <f>IF(U304="základná",N304,0)</f>
        <v>0</v>
      </c>
      <c r="BF304" s="55">
        <f>IF(U304="znížená",N304,0)</f>
        <v>0</v>
      </c>
      <c r="BG304" s="55">
        <f>IF(U304="zákl. prenesená",N304,0)</f>
        <v>0</v>
      </c>
      <c r="BH304" s="55">
        <f>IF(U304="zníž. prenesená",N304,0)</f>
        <v>0</v>
      </c>
      <c r="BI304" s="55">
        <f>IF(U304="nulová",N304,0)</f>
        <v>0</v>
      </c>
      <c r="BJ304" s="14" t="s">
        <v>85</v>
      </c>
      <c r="BK304" s="112">
        <f>L304*K304</f>
        <v>0</v>
      </c>
    </row>
    <row r="305" spans="2:63" s="1" customFormat="1" ht="22.35" customHeight="1" x14ac:dyDescent="0.3">
      <c r="B305" s="25"/>
      <c r="C305" s="141" t="s">
        <v>1</v>
      </c>
      <c r="D305" s="141" t="s">
        <v>107</v>
      </c>
      <c r="E305" s="142" t="s">
        <v>1</v>
      </c>
      <c r="F305" s="166" t="s">
        <v>1</v>
      </c>
      <c r="G305" s="166"/>
      <c r="H305" s="166"/>
      <c r="I305" s="166"/>
      <c r="J305" s="143" t="s">
        <v>1</v>
      </c>
      <c r="K305" s="108"/>
      <c r="L305" s="167"/>
      <c r="M305" s="161"/>
      <c r="N305" s="161">
        <f t="shared" si="75"/>
        <v>0</v>
      </c>
      <c r="O305" s="161"/>
      <c r="P305" s="161"/>
      <c r="Q305" s="161"/>
      <c r="R305" s="27"/>
      <c r="T305" s="109" t="s">
        <v>1</v>
      </c>
      <c r="U305" s="144" t="s">
        <v>24</v>
      </c>
      <c r="V305" s="26"/>
      <c r="W305" s="26"/>
      <c r="X305" s="26"/>
      <c r="Y305" s="26"/>
      <c r="Z305" s="26"/>
      <c r="AA305" s="47"/>
      <c r="AT305" s="14" t="s">
        <v>574</v>
      </c>
      <c r="AU305" s="14" t="s">
        <v>40</v>
      </c>
      <c r="AY305" s="14" t="s">
        <v>574</v>
      </c>
      <c r="BE305" s="55">
        <f>IF(U305="základná",N305,0)</f>
        <v>0</v>
      </c>
      <c r="BF305" s="55">
        <f>IF(U305="znížená",N305,0)</f>
        <v>0</v>
      </c>
      <c r="BG305" s="55">
        <f>IF(U305="zákl. prenesená",N305,0)</f>
        <v>0</v>
      </c>
      <c r="BH305" s="55">
        <f>IF(U305="zníž. prenesená",N305,0)</f>
        <v>0</v>
      </c>
      <c r="BI305" s="55">
        <f>IF(U305="nulová",N305,0)</f>
        <v>0</v>
      </c>
      <c r="BJ305" s="14" t="s">
        <v>85</v>
      </c>
      <c r="BK305" s="112">
        <f>L305*K305</f>
        <v>0</v>
      </c>
    </row>
    <row r="306" spans="2:63" s="1" customFormat="1" ht="22.35" customHeight="1" x14ac:dyDescent="0.3">
      <c r="B306" s="25"/>
      <c r="C306" s="141" t="s">
        <v>1</v>
      </c>
      <c r="D306" s="141" t="s">
        <v>107</v>
      </c>
      <c r="E306" s="142" t="s">
        <v>1</v>
      </c>
      <c r="F306" s="166" t="s">
        <v>1</v>
      </c>
      <c r="G306" s="166"/>
      <c r="H306" s="166"/>
      <c r="I306" s="166"/>
      <c r="J306" s="143" t="s">
        <v>1</v>
      </c>
      <c r="K306" s="108"/>
      <c r="L306" s="167"/>
      <c r="M306" s="161"/>
      <c r="N306" s="161">
        <f t="shared" si="75"/>
        <v>0</v>
      </c>
      <c r="O306" s="161"/>
      <c r="P306" s="161"/>
      <c r="Q306" s="161"/>
      <c r="R306" s="27"/>
      <c r="T306" s="109" t="s">
        <v>1</v>
      </c>
      <c r="U306" s="144" t="s">
        <v>24</v>
      </c>
      <c r="V306" s="26"/>
      <c r="W306" s="26"/>
      <c r="X306" s="26"/>
      <c r="Y306" s="26"/>
      <c r="Z306" s="26"/>
      <c r="AA306" s="47"/>
      <c r="AT306" s="14" t="s">
        <v>574</v>
      </c>
      <c r="AU306" s="14" t="s">
        <v>40</v>
      </c>
      <c r="AY306" s="14" t="s">
        <v>574</v>
      </c>
      <c r="BE306" s="55">
        <f>IF(U306="základná",N306,0)</f>
        <v>0</v>
      </c>
      <c r="BF306" s="55">
        <f>IF(U306="znížená",N306,0)</f>
        <v>0</v>
      </c>
      <c r="BG306" s="55">
        <f>IF(U306="zákl. prenesená",N306,0)</f>
        <v>0</v>
      </c>
      <c r="BH306" s="55">
        <f>IF(U306="zníž. prenesená",N306,0)</f>
        <v>0</v>
      </c>
      <c r="BI306" s="55">
        <f>IF(U306="nulová",N306,0)</f>
        <v>0</v>
      </c>
      <c r="BJ306" s="14" t="s">
        <v>85</v>
      </c>
      <c r="BK306" s="112">
        <f>L306*K306</f>
        <v>0</v>
      </c>
    </row>
    <row r="307" spans="2:63" s="1" customFormat="1" ht="22.35" customHeight="1" x14ac:dyDescent="0.3">
      <c r="B307" s="25"/>
      <c r="C307" s="141" t="s">
        <v>1</v>
      </c>
      <c r="D307" s="141" t="s">
        <v>107</v>
      </c>
      <c r="E307" s="142" t="s">
        <v>1</v>
      </c>
      <c r="F307" s="166" t="s">
        <v>1</v>
      </c>
      <c r="G307" s="166"/>
      <c r="H307" s="166"/>
      <c r="I307" s="166"/>
      <c r="J307" s="143" t="s">
        <v>1</v>
      </c>
      <c r="K307" s="108"/>
      <c r="L307" s="167"/>
      <c r="M307" s="161"/>
      <c r="N307" s="161">
        <f t="shared" si="75"/>
        <v>0</v>
      </c>
      <c r="O307" s="161"/>
      <c r="P307" s="161"/>
      <c r="Q307" s="161"/>
      <c r="R307" s="27"/>
      <c r="T307" s="109" t="s">
        <v>1</v>
      </c>
      <c r="U307" s="144" t="s">
        <v>24</v>
      </c>
      <c r="V307" s="26"/>
      <c r="W307" s="26"/>
      <c r="X307" s="26"/>
      <c r="Y307" s="26"/>
      <c r="Z307" s="26"/>
      <c r="AA307" s="47"/>
      <c r="AT307" s="14" t="s">
        <v>574</v>
      </c>
      <c r="AU307" s="14" t="s">
        <v>40</v>
      </c>
      <c r="AY307" s="14" t="s">
        <v>574</v>
      </c>
      <c r="BE307" s="55">
        <f>IF(U307="základná",N307,0)</f>
        <v>0</v>
      </c>
      <c r="BF307" s="55">
        <f>IF(U307="znížená",N307,0)</f>
        <v>0</v>
      </c>
      <c r="BG307" s="55">
        <f>IF(U307="zákl. prenesená",N307,0)</f>
        <v>0</v>
      </c>
      <c r="BH307" s="55">
        <f>IF(U307="zníž. prenesená",N307,0)</f>
        <v>0</v>
      </c>
      <c r="BI307" s="55">
        <f>IF(U307="nulová",N307,0)</f>
        <v>0</v>
      </c>
      <c r="BJ307" s="14" t="s">
        <v>85</v>
      </c>
      <c r="BK307" s="112">
        <f>L307*K307</f>
        <v>0</v>
      </c>
    </row>
    <row r="308" spans="2:63" s="1" customFormat="1" ht="22.35" customHeight="1" x14ac:dyDescent="0.3">
      <c r="B308" s="25"/>
      <c r="C308" s="141" t="s">
        <v>1</v>
      </c>
      <c r="D308" s="141" t="s">
        <v>107</v>
      </c>
      <c r="E308" s="142" t="s">
        <v>1</v>
      </c>
      <c r="F308" s="166" t="s">
        <v>1</v>
      </c>
      <c r="G308" s="166"/>
      <c r="H308" s="166"/>
      <c r="I308" s="166"/>
      <c r="J308" s="143" t="s">
        <v>1</v>
      </c>
      <c r="K308" s="108"/>
      <c r="L308" s="167"/>
      <c r="M308" s="161"/>
      <c r="N308" s="161">
        <f t="shared" si="75"/>
        <v>0</v>
      </c>
      <c r="O308" s="161"/>
      <c r="P308" s="161"/>
      <c r="Q308" s="161"/>
      <c r="R308" s="27"/>
      <c r="T308" s="109" t="s">
        <v>1</v>
      </c>
      <c r="U308" s="144" t="s">
        <v>24</v>
      </c>
      <c r="V308" s="37"/>
      <c r="W308" s="37"/>
      <c r="X308" s="37"/>
      <c r="Y308" s="37"/>
      <c r="Z308" s="37"/>
      <c r="AA308" s="39"/>
      <c r="AT308" s="14" t="s">
        <v>574</v>
      </c>
      <c r="AU308" s="14" t="s">
        <v>40</v>
      </c>
      <c r="AY308" s="14" t="s">
        <v>574</v>
      </c>
      <c r="BE308" s="55">
        <f>IF(U308="základná",N308,0)</f>
        <v>0</v>
      </c>
      <c r="BF308" s="55">
        <f>IF(U308="znížená",N308,0)</f>
        <v>0</v>
      </c>
      <c r="BG308" s="55">
        <f>IF(U308="zákl. prenesená",N308,0)</f>
        <v>0</v>
      </c>
      <c r="BH308" s="55">
        <f>IF(U308="zníž. prenesená",N308,0)</f>
        <v>0</v>
      </c>
      <c r="BI308" s="55">
        <f>IF(U308="nulová",N308,0)</f>
        <v>0</v>
      </c>
      <c r="BJ308" s="14" t="s">
        <v>85</v>
      </c>
      <c r="BK308" s="112">
        <f>L308*K308</f>
        <v>0</v>
      </c>
    </row>
    <row r="309" spans="2:63" s="1" customFormat="1" ht="6.95" customHeight="1" x14ac:dyDescent="0.3">
      <c r="B309" s="40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2"/>
    </row>
  </sheetData>
  <mergeCells count="482">
    <mergeCell ref="N189:Q189"/>
    <mergeCell ref="N192:Q192"/>
    <mergeCell ref="N195:Q195"/>
    <mergeCell ref="N173:Q173"/>
    <mergeCell ref="N181:Q181"/>
    <mergeCell ref="N172:Q172"/>
    <mergeCell ref="N174:Q174"/>
    <mergeCell ref="N182:Q182"/>
    <mergeCell ref="N176:Q176"/>
    <mergeCell ref="N178:Q178"/>
    <mergeCell ref="N180:Q180"/>
    <mergeCell ref="N183:Q183"/>
    <mergeCell ref="N185:Q185"/>
    <mergeCell ref="N186:Q186"/>
    <mergeCell ref="L243:M243"/>
    <mergeCell ref="L244:M244"/>
    <mergeCell ref="L245:M245"/>
    <mergeCell ref="L246:M246"/>
    <mergeCell ref="L247:M247"/>
    <mergeCell ref="L248:M248"/>
    <mergeCell ref="L250:M250"/>
    <mergeCell ref="L251:M251"/>
    <mergeCell ref="L252:M252"/>
    <mergeCell ref="N233:Q233"/>
    <mergeCell ref="N234:Q234"/>
    <mergeCell ref="N236:Q236"/>
    <mergeCell ref="N238:Q238"/>
    <mergeCell ref="N239:Q239"/>
    <mergeCell ref="N241:Q241"/>
    <mergeCell ref="L233:M233"/>
    <mergeCell ref="L234:M234"/>
    <mergeCell ref="L236:M236"/>
    <mergeCell ref="L238:M238"/>
    <mergeCell ref="L239:M239"/>
    <mergeCell ref="L241:M241"/>
    <mergeCell ref="L232:M232"/>
    <mergeCell ref="N223:Q223"/>
    <mergeCell ref="N226:Q226"/>
    <mergeCell ref="N224:Q224"/>
    <mergeCell ref="N225:Q225"/>
    <mergeCell ref="N228:Q228"/>
    <mergeCell ref="N229:Q229"/>
    <mergeCell ref="N230:Q230"/>
    <mergeCell ref="N231:Q231"/>
    <mergeCell ref="N232:Q232"/>
    <mergeCell ref="F224:I224"/>
    <mergeCell ref="F225:I225"/>
    <mergeCell ref="F226:I226"/>
    <mergeCell ref="F227:I227"/>
    <mergeCell ref="F228:I228"/>
    <mergeCell ref="F229:I229"/>
    <mergeCell ref="F230:I230"/>
    <mergeCell ref="F231:I231"/>
    <mergeCell ref="L217:M217"/>
    <mergeCell ref="L221:M221"/>
    <mergeCell ref="L218:M218"/>
    <mergeCell ref="L219:M219"/>
    <mergeCell ref="L220:M220"/>
    <mergeCell ref="L222:M222"/>
    <mergeCell ref="L223:M223"/>
    <mergeCell ref="L224:M224"/>
    <mergeCell ref="L225:M225"/>
    <mergeCell ref="L226:M226"/>
    <mergeCell ref="L228:M228"/>
    <mergeCell ref="L229:M229"/>
    <mergeCell ref="L230:M230"/>
    <mergeCell ref="L231:M231"/>
    <mergeCell ref="N221:Q221"/>
    <mergeCell ref="N222:Q222"/>
    <mergeCell ref="F217:I217"/>
    <mergeCell ref="F220:I220"/>
    <mergeCell ref="F218:I218"/>
    <mergeCell ref="F219:I219"/>
    <mergeCell ref="F221:I221"/>
    <mergeCell ref="F222:I222"/>
    <mergeCell ref="F223:I223"/>
    <mergeCell ref="L215:M215"/>
    <mergeCell ref="N215:Q215"/>
    <mergeCell ref="F216:I216"/>
    <mergeCell ref="L216:M216"/>
    <mergeCell ref="N216:Q216"/>
    <mergeCell ref="N217:Q217"/>
    <mergeCell ref="N218:Q218"/>
    <mergeCell ref="N219:Q219"/>
    <mergeCell ref="N220:Q220"/>
    <mergeCell ref="F206:I206"/>
    <mergeCell ref="F208:I208"/>
    <mergeCell ref="F209:I209"/>
    <mergeCell ref="F210:I210"/>
    <mergeCell ref="F211:I211"/>
    <mergeCell ref="F212:I212"/>
    <mergeCell ref="F213:I213"/>
    <mergeCell ref="F214:I214"/>
    <mergeCell ref="F215:I215"/>
    <mergeCell ref="N202:Q202"/>
    <mergeCell ref="F197:I197"/>
    <mergeCell ref="F198:I198"/>
    <mergeCell ref="F199:I199"/>
    <mergeCell ref="F200:I200"/>
    <mergeCell ref="F201:I201"/>
    <mergeCell ref="F203:I203"/>
    <mergeCell ref="F204:I204"/>
    <mergeCell ref="F205:I205"/>
    <mergeCell ref="F190:I190"/>
    <mergeCell ref="F191:I191"/>
    <mergeCell ref="F192:I192"/>
    <mergeCell ref="F193:I193"/>
    <mergeCell ref="F194:I194"/>
    <mergeCell ref="F195:I195"/>
    <mergeCell ref="F196:I196"/>
    <mergeCell ref="N201:Q201"/>
    <mergeCell ref="N198:Q198"/>
    <mergeCell ref="N199:Q199"/>
    <mergeCell ref="N200:Q200"/>
    <mergeCell ref="L182:M182"/>
    <mergeCell ref="L183:M183"/>
    <mergeCell ref="L185:M185"/>
    <mergeCell ref="L186:M186"/>
    <mergeCell ref="L189:M189"/>
    <mergeCell ref="F182:I182"/>
    <mergeCell ref="F184:I184"/>
    <mergeCell ref="F183:I183"/>
    <mergeCell ref="F185:I185"/>
    <mergeCell ref="F186:I186"/>
    <mergeCell ref="F187:I187"/>
    <mergeCell ref="F188:I188"/>
    <mergeCell ref="F189:I189"/>
    <mergeCell ref="F177:I177"/>
    <mergeCell ref="F178:I178"/>
    <mergeCell ref="F179:I179"/>
    <mergeCell ref="F180:I180"/>
    <mergeCell ref="L165:M165"/>
    <mergeCell ref="L171:M171"/>
    <mergeCell ref="L166:M166"/>
    <mergeCell ref="L167:M167"/>
    <mergeCell ref="L168:M168"/>
    <mergeCell ref="L169:M169"/>
    <mergeCell ref="L174:M174"/>
    <mergeCell ref="L176:M176"/>
    <mergeCell ref="L178:M178"/>
    <mergeCell ref="L180:M180"/>
    <mergeCell ref="F168:I168"/>
    <mergeCell ref="F165:I165"/>
    <mergeCell ref="F166:I166"/>
    <mergeCell ref="F167:I167"/>
    <mergeCell ref="F169:I169"/>
    <mergeCell ref="F171:I171"/>
    <mergeCell ref="F174:I174"/>
    <mergeCell ref="F175:I175"/>
    <mergeCell ref="F176:I176"/>
    <mergeCell ref="N204:Q204"/>
    <mergeCell ref="N203:Q203"/>
    <mergeCell ref="N205:Q205"/>
    <mergeCell ref="N206:Q206"/>
    <mergeCell ref="N208:Q208"/>
    <mergeCell ref="N209:Q209"/>
    <mergeCell ref="N210:Q210"/>
    <mergeCell ref="N211:Q211"/>
    <mergeCell ref="N207:Q207"/>
    <mergeCell ref="N163:Q163"/>
    <mergeCell ref="L164:M164"/>
    <mergeCell ref="N164:Q164"/>
    <mergeCell ref="N165:Q165"/>
    <mergeCell ref="N166:Q166"/>
    <mergeCell ref="N167:Q167"/>
    <mergeCell ref="N168:Q168"/>
    <mergeCell ref="N169:Q169"/>
    <mergeCell ref="N171:Q171"/>
    <mergeCell ref="N170:Q170"/>
    <mergeCell ref="F241:I241"/>
    <mergeCell ref="F242:I242"/>
    <mergeCell ref="F243:I243"/>
    <mergeCell ref="F244:I244"/>
    <mergeCell ref="F245:I245"/>
    <mergeCell ref="F246:I246"/>
    <mergeCell ref="F162:I162"/>
    <mergeCell ref="F163:I163"/>
    <mergeCell ref="L163:M163"/>
    <mergeCell ref="L195:M195"/>
    <mergeCell ref="L192:M192"/>
    <mergeCell ref="L198:M198"/>
    <mergeCell ref="L199:M199"/>
    <mergeCell ref="L200:M200"/>
    <mergeCell ref="L201:M201"/>
    <mergeCell ref="L203:M203"/>
    <mergeCell ref="L204:M204"/>
    <mergeCell ref="L205:M205"/>
    <mergeCell ref="L206:M206"/>
    <mergeCell ref="L208:M208"/>
    <mergeCell ref="L209:M209"/>
    <mergeCell ref="L210:M210"/>
    <mergeCell ref="L211:M211"/>
    <mergeCell ref="F164:I164"/>
    <mergeCell ref="F232:I232"/>
    <mergeCell ref="F233:I233"/>
    <mergeCell ref="F234:I234"/>
    <mergeCell ref="F235:I235"/>
    <mergeCell ref="F236:I236"/>
    <mergeCell ref="F237:I237"/>
    <mergeCell ref="F238:I238"/>
    <mergeCell ref="F239:I239"/>
    <mergeCell ref="F240:I240"/>
    <mergeCell ref="F160:I160"/>
    <mergeCell ref="F161:I161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D108:H108"/>
    <mergeCell ref="D107:H107"/>
    <mergeCell ref="D109:H109"/>
    <mergeCell ref="D110:H110"/>
    <mergeCell ref="D111:H111"/>
    <mergeCell ref="L155:M155"/>
    <mergeCell ref="N155:Q155"/>
    <mergeCell ref="L156:M156"/>
    <mergeCell ref="N156:Q156"/>
    <mergeCell ref="L157:M157"/>
    <mergeCell ref="N157:Q157"/>
    <mergeCell ref="F155:I155"/>
    <mergeCell ref="F159:I159"/>
    <mergeCell ref="F156:I156"/>
    <mergeCell ref="F157:I157"/>
    <mergeCell ref="F158:I158"/>
    <mergeCell ref="L159:M159"/>
    <mergeCell ref="N159:Q159"/>
    <mergeCell ref="F150:I150"/>
    <mergeCell ref="F148:I148"/>
    <mergeCell ref="L150:M150"/>
    <mergeCell ref="N150:Q150"/>
    <mergeCell ref="F151:I151"/>
    <mergeCell ref="F152:I152"/>
    <mergeCell ref="N149:Q149"/>
    <mergeCell ref="F153:I153"/>
    <mergeCell ref="F154:I154"/>
    <mergeCell ref="L154:M154"/>
    <mergeCell ref="N154:Q154"/>
    <mergeCell ref="F143:I143"/>
    <mergeCell ref="F144:I144"/>
    <mergeCell ref="F145:I145"/>
    <mergeCell ref="F146:I146"/>
    <mergeCell ref="L146:M146"/>
    <mergeCell ref="N146:Q146"/>
    <mergeCell ref="L147:M147"/>
    <mergeCell ref="N147:Q147"/>
    <mergeCell ref="F147:I147"/>
    <mergeCell ref="F138:I138"/>
    <mergeCell ref="L138:M138"/>
    <mergeCell ref="N138:Q138"/>
    <mergeCell ref="N131:Q131"/>
    <mergeCell ref="N132:Q132"/>
    <mergeCell ref="N133:Q133"/>
    <mergeCell ref="F139:I139"/>
    <mergeCell ref="F142:I142"/>
    <mergeCell ref="F140:I140"/>
    <mergeCell ref="F141:I141"/>
    <mergeCell ref="L142:M142"/>
    <mergeCell ref="N142:Q142"/>
    <mergeCell ref="F130:I130"/>
    <mergeCell ref="F134:I134"/>
    <mergeCell ref="L130:M130"/>
    <mergeCell ref="N130:Q130"/>
    <mergeCell ref="L134:M134"/>
    <mergeCell ref="N134:Q134"/>
    <mergeCell ref="F135:I135"/>
    <mergeCell ref="F136:I136"/>
    <mergeCell ref="F137:I137"/>
    <mergeCell ref="N111:Q111"/>
    <mergeCell ref="N112:Q112"/>
    <mergeCell ref="L114:Q114"/>
    <mergeCell ref="C120:Q120"/>
    <mergeCell ref="F122:P122"/>
    <mergeCell ref="F123:P123"/>
    <mergeCell ref="M125:P125"/>
    <mergeCell ref="M127:Q127"/>
    <mergeCell ref="M128:Q128"/>
    <mergeCell ref="N101:Q101"/>
    <mergeCell ref="N102:Q102"/>
    <mergeCell ref="N103:Q103"/>
    <mergeCell ref="N104:Q104"/>
    <mergeCell ref="N106:Q106"/>
    <mergeCell ref="N107:Q107"/>
    <mergeCell ref="N108:Q108"/>
    <mergeCell ref="N109:Q109"/>
    <mergeCell ref="N110:Q110"/>
    <mergeCell ref="N92:Q92"/>
    <mergeCell ref="N93:Q93"/>
    <mergeCell ref="N96:Q96"/>
    <mergeCell ref="N94:Q94"/>
    <mergeCell ref="N95:Q95"/>
    <mergeCell ref="N97:Q97"/>
    <mergeCell ref="N98:Q98"/>
    <mergeCell ref="N99:Q99"/>
    <mergeCell ref="N100:Q100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L298:M298"/>
    <mergeCell ref="N301:Q301"/>
    <mergeCell ref="N300:Q300"/>
    <mergeCell ref="N285:Q285"/>
    <mergeCell ref="N291:Q291"/>
    <mergeCell ref="N286:Q286"/>
    <mergeCell ref="N289:Q289"/>
    <mergeCell ref="N290:Q290"/>
    <mergeCell ref="N292:Q292"/>
    <mergeCell ref="N293:Q293"/>
    <mergeCell ref="N294:Q294"/>
    <mergeCell ref="N295:Q295"/>
    <mergeCell ref="N296:Q296"/>
    <mergeCell ref="N297:Q297"/>
    <mergeCell ref="N298:Q298"/>
    <mergeCell ref="N299:Q299"/>
    <mergeCell ref="N287:Q287"/>
    <mergeCell ref="N288:Q288"/>
    <mergeCell ref="F292:I292"/>
    <mergeCell ref="F293:I293"/>
    <mergeCell ref="F294:I294"/>
    <mergeCell ref="F295:I295"/>
    <mergeCell ref="F296:I296"/>
    <mergeCell ref="F297:I297"/>
    <mergeCell ref="L276:M276"/>
    <mergeCell ref="L277:M277"/>
    <mergeCell ref="L279:M279"/>
    <mergeCell ref="L285:M285"/>
    <mergeCell ref="L286:M286"/>
    <mergeCell ref="L289:M289"/>
    <mergeCell ref="L290:M290"/>
    <mergeCell ref="L291:M291"/>
    <mergeCell ref="L292:M292"/>
    <mergeCell ref="L293:M293"/>
    <mergeCell ref="L294:M294"/>
    <mergeCell ref="L295:M295"/>
    <mergeCell ref="L296:M296"/>
    <mergeCell ref="L297:M297"/>
    <mergeCell ref="F281:I281"/>
    <mergeCell ref="F282:I282"/>
    <mergeCell ref="F283:I283"/>
    <mergeCell ref="F284:I284"/>
    <mergeCell ref="F285:I285"/>
    <mergeCell ref="F286:I286"/>
    <mergeCell ref="F289:I289"/>
    <mergeCell ref="F290:I290"/>
    <mergeCell ref="F291:I291"/>
    <mergeCell ref="F275:I275"/>
    <mergeCell ref="F276:I276"/>
    <mergeCell ref="F277:I277"/>
    <mergeCell ref="F279:I279"/>
    <mergeCell ref="F280:I280"/>
    <mergeCell ref="N261:Q261"/>
    <mergeCell ref="N262:Q262"/>
    <mergeCell ref="N263:Q263"/>
    <mergeCell ref="N264:Q264"/>
    <mergeCell ref="N265:Q265"/>
    <mergeCell ref="N267:Q267"/>
    <mergeCell ref="N271:Q271"/>
    <mergeCell ref="N272:Q272"/>
    <mergeCell ref="N274:Q274"/>
    <mergeCell ref="N276:Q276"/>
    <mergeCell ref="N277:Q277"/>
    <mergeCell ref="N279:Q279"/>
    <mergeCell ref="N266:Q266"/>
    <mergeCell ref="N273:Q273"/>
    <mergeCell ref="N278:Q278"/>
    <mergeCell ref="L274:M274"/>
    <mergeCell ref="F263:I263"/>
    <mergeCell ref="F264:I264"/>
    <mergeCell ref="F265:I265"/>
    <mergeCell ref="F267:I267"/>
    <mergeCell ref="F268:I268"/>
    <mergeCell ref="F269:I269"/>
    <mergeCell ref="F270:I270"/>
    <mergeCell ref="F271:I271"/>
    <mergeCell ref="F272:I272"/>
    <mergeCell ref="F274:I274"/>
    <mergeCell ref="F257:I257"/>
    <mergeCell ref="F258:I258"/>
    <mergeCell ref="F259:I259"/>
    <mergeCell ref="F260:I260"/>
    <mergeCell ref="F261:I261"/>
    <mergeCell ref="F262:I262"/>
    <mergeCell ref="L253:M253"/>
    <mergeCell ref="L254:M254"/>
    <mergeCell ref="L255:M255"/>
    <mergeCell ref="L257:M257"/>
    <mergeCell ref="L259:M259"/>
    <mergeCell ref="L260:M260"/>
    <mergeCell ref="L261:M261"/>
    <mergeCell ref="L262:M262"/>
    <mergeCell ref="F247:I247"/>
    <mergeCell ref="F248:I248"/>
    <mergeCell ref="F249:I249"/>
    <mergeCell ref="F250:I250"/>
    <mergeCell ref="F251:I251"/>
    <mergeCell ref="F252:I252"/>
    <mergeCell ref="F253:I253"/>
    <mergeCell ref="F254:I254"/>
    <mergeCell ref="F255:I255"/>
    <mergeCell ref="L307:M307"/>
    <mergeCell ref="L308:M308"/>
    <mergeCell ref="N243:Q243"/>
    <mergeCell ref="N244:Q244"/>
    <mergeCell ref="N245:Q245"/>
    <mergeCell ref="N246:Q246"/>
    <mergeCell ref="N247:Q247"/>
    <mergeCell ref="N248:Q248"/>
    <mergeCell ref="N250:Q250"/>
    <mergeCell ref="N251:Q251"/>
    <mergeCell ref="N252:Q252"/>
    <mergeCell ref="N253:Q253"/>
    <mergeCell ref="N254:Q254"/>
    <mergeCell ref="N255:Q255"/>
    <mergeCell ref="N257:Q257"/>
    <mergeCell ref="N259:Q259"/>
    <mergeCell ref="N260:Q260"/>
    <mergeCell ref="N256:Q256"/>
    <mergeCell ref="L263:M263"/>
    <mergeCell ref="L264:M264"/>
    <mergeCell ref="L265:M265"/>
    <mergeCell ref="L267:M267"/>
    <mergeCell ref="L271:M271"/>
    <mergeCell ref="L272:M272"/>
    <mergeCell ref="N304:Q304"/>
    <mergeCell ref="N302:Q302"/>
    <mergeCell ref="N305:Q305"/>
    <mergeCell ref="N306:Q306"/>
    <mergeCell ref="N307:Q307"/>
    <mergeCell ref="N308:Q308"/>
    <mergeCell ref="N303:Q303"/>
    <mergeCell ref="F299:I299"/>
    <mergeCell ref="F298:I298"/>
    <mergeCell ref="F300:I300"/>
    <mergeCell ref="F301:I301"/>
    <mergeCell ref="F302:I302"/>
    <mergeCell ref="F304:I304"/>
    <mergeCell ref="F305:I305"/>
    <mergeCell ref="F306:I306"/>
    <mergeCell ref="F307:I307"/>
    <mergeCell ref="F308:I308"/>
    <mergeCell ref="L300:M300"/>
    <mergeCell ref="L299:M299"/>
    <mergeCell ref="L301:M301"/>
    <mergeCell ref="L302:M302"/>
    <mergeCell ref="L304:M304"/>
    <mergeCell ref="L305:M305"/>
    <mergeCell ref="L306:M306"/>
  </mergeCells>
  <dataValidations count="2">
    <dataValidation type="list" allowBlank="1" showInputMessage="1" showErrorMessage="1" error="Povolené sú hodnoty K, M." sqref="D304:D309" xr:uid="{00000000-0002-0000-0100-000000000000}">
      <formula1>"K, M"</formula1>
    </dataValidation>
    <dataValidation type="list" allowBlank="1" showInputMessage="1" showErrorMessage="1" error="Povolené sú hodnoty základná, znížená, nulová." sqref="U304:U309" xr:uid="{00000000-0002-0000-0100-000001000000}">
      <formula1>"základná, znížená, nulová"</formula1>
    </dataValidation>
  </dataValidation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30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01 - Rekonštrukcia sociál...</vt:lpstr>
      <vt:lpstr>'01 - Rekonštrukcia sociál...'!Názvy_tlače</vt:lpstr>
      <vt:lpstr>'01 - Rekonštrukcia sociál...'!Oblasť_tlače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Bederková</dc:creator>
  <cp:lastModifiedBy>Mirka Bederková</cp:lastModifiedBy>
  <dcterms:created xsi:type="dcterms:W3CDTF">2018-10-04T10:19:10Z</dcterms:created>
  <dcterms:modified xsi:type="dcterms:W3CDTF">2018-10-04T10:21:49Z</dcterms:modified>
</cp:coreProperties>
</file>