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po89181\Desktop\2018 - 2020 DOKUMENTY\2021. SO-05-Stredný hrad-MK 1.4 -Pokračovanie - 2021\VO-MK_1.4\"/>
    </mc:Choice>
  </mc:AlternateContent>
  <bookViews>
    <workbookView xWindow="0" yWindow="0" windowWidth="28800" windowHeight="124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9" i="1" l="1"/>
  <c r="H48" i="1"/>
  <c r="AY48" i="1" s="1"/>
  <c r="H29" i="1"/>
  <c r="H30" i="1" s="1"/>
  <c r="H46" i="1"/>
  <c r="AY46" i="1" s="1"/>
  <c r="AY76" i="1"/>
  <c r="AY75" i="1" s="1"/>
  <c r="AW76" i="1"/>
  <c r="AV76" i="1"/>
  <c r="AU76" i="1"/>
  <c r="AS76" i="1"/>
  <c r="AT76" i="1"/>
  <c r="AY74" i="1"/>
  <c r="AW74" i="1"/>
  <c r="AV74" i="1"/>
  <c r="AU74" i="1"/>
  <c r="AT74" i="1"/>
  <c r="AS74" i="1"/>
  <c r="J74" i="1"/>
  <c r="AY72" i="1"/>
  <c r="AW72" i="1"/>
  <c r="AV72" i="1"/>
  <c r="AU72" i="1"/>
  <c r="AT72" i="1"/>
  <c r="AS72" i="1"/>
  <c r="AY71" i="1"/>
  <c r="AW71" i="1"/>
  <c r="AV71" i="1"/>
  <c r="AU71" i="1"/>
  <c r="AT71" i="1"/>
  <c r="AS71" i="1"/>
  <c r="AY68" i="1"/>
  <c r="AW68" i="1"/>
  <c r="AV68" i="1"/>
  <c r="AU68" i="1"/>
  <c r="AS68" i="1"/>
  <c r="AT68" i="1"/>
  <c r="AY67" i="1"/>
  <c r="AW67" i="1"/>
  <c r="AV67" i="1"/>
  <c r="AU67" i="1"/>
  <c r="AS67" i="1"/>
  <c r="AT67" i="1"/>
  <c r="AY64" i="1"/>
  <c r="AW64" i="1"/>
  <c r="AV64" i="1"/>
  <c r="AU64" i="1"/>
  <c r="AS64" i="1"/>
  <c r="AT64" i="1"/>
  <c r="AY63" i="1"/>
  <c r="AW63" i="1"/>
  <c r="AV63" i="1"/>
  <c r="AU63" i="1"/>
  <c r="AS63" i="1"/>
  <c r="AT63" i="1"/>
  <c r="AY62" i="1"/>
  <c r="AW62" i="1"/>
  <c r="AV62" i="1"/>
  <c r="AU62" i="1"/>
  <c r="AT62" i="1"/>
  <c r="AS62" i="1"/>
  <c r="AY61" i="1"/>
  <c r="AW61" i="1"/>
  <c r="AV61" i="1"/>
  <c r="AU61" i="1"/>
  <c r="AS61" i="1"/>
  <c r="AT61" i="1"/>
  <c r="AY60" i="1"/>
  <c r="AW60" i="1"/>
  <c r="AV60" i="1"/>
  <c r="AU60" i="1"/>
  <c r="AT60" i="1"/>
  <c r="AS60" i="1"/>
  <c r="AY59" i="1"/>
  <c r="AW59" i="1"/>
  <c r="AV59" i="1"/>
  <c r="AU59" i="1"/>
  <c r="AS59" i="1"/>
  <c r="AT59" i="1"/>
  <c r="AY58" i="1"/>
  <c r="AW58" i="1"/>
  <c r="AV58" i="1"/>
  <c r="AU58" i="1"/>
  <c r="AS58" i="1"/>
  <c r="AT58" i="1"/>
  <c r="AY57" i="1"/>
  <c r="AW57" i="1"/>
  <c r="AV57" i="1"/>
  <c r="AU57" i="1"/>
  <c r="AS57" i="1"/>
  <c r="AT57" i="1"/>
  <c r="AY55" i="1"/>
  <c r="AW55" i="1"/>
  <c r="AV55" i="1"/>
  <c r="AU55" i="1"/>
  <c r="AS55" i="1"/>
  <c r="AT55" i="1"/>
  <c r="AY54" i="1"/>
  <c r="AW54" i="1"/>
  <c r="AV54" i="1"/>
  <c r="AU54" i="1"/>
  <c r="AT54" i="1"/>
  <c r="AS54" i="1"/>
  <c r="J54" i="1"/>
  <c r="AY53" i="1"/>
  <c r="AW53" i="1"/>
  <c r="AV53" i="1"/>
  <c r="AU53" i="1"/>
  <c r="AS53" i="1"/>
  <c r="AT53" i="1"/>
  <c r="AY52" i="1"/>
  <c r="AW52" i="1"/>
  <c r="AV52" i="1"/>
  <c r="AU52" i="1"/>
  <c r="AT52" i="1"/>
  <c r="AS52" i="1"/>
  <c r="AW48" i="1"/>
  <c r="AV48" i="1"/>
  <c r="AU48" i="1"/>
  <c r="AT48" i="1"/>
  <c r="AS48" i="1"/>
  <c r="AW46" i="1"/>
  <c r="AV46" i="1"/>
  <c r="AU46" i="1"/>
  <c r="AS46" i="1"/>
  <c r="AT46" i="1"/>
  <c r="AY44" i="1"/>
  <c r="AW44" i="1"/>
  <c r="AV44" i="1"/>
  <c r="AU44" i="1"/>
  <c r="AS44" i="1"/>
  <c r="AT44" i="1"/>
  <c r="AY43" i="1"/>
  <c r="AW43" i="1"/>
  <c r="AV43" i="1"/>
  <c r="AU43" i="1"/>
  <c r="AS43" i="1"/>
  <c r="AT43" i="1"/>
  <c r="AY41" i="1"/>
  <c r="AW41" i="1"/>
  <c r="AV41" i="1"/>
  <c r="AU41" i="1"/>
  <c r="AS41" i="1"/>
  <c r="AT41" i="1"/>
  <c r="AY40" i="1"/>
  <c r="AW40" i="1"/>
  <c r="AV40" i="1"/>
  <c r="AU40" i="1"/>
  <c r="AT40" i="1"/>
  <c r="AS40" i="1"/>
  <c r="AY38" i="1"/>
  <c r="AW38" i="1"/>
  <c r="AV38" i="1"/>
  <c r="AU38" i="1"/>
  <c r="AS38" i="1"/>
  <c r="AT38" i="1"/>
  <c r="AY37" i="1"/>
  <c r="AW37" i="1"/>
  <c r="AV37" i="1"/>
  <c r="AU37" i="1"/>
  <c r="AS37" i="1"/>
  <c r="AT37" i="1"/>
  <c r="AY36" i="1"/>
  <c r="AW36" i="1"/>
  <c r="AV36" i="1"/>
  <c r="AU36" i="1"/>
  <c r="AS36" i="1"/>
  <c r="AT36" i="1"/>
  <c r="AY35" i="1"/>
  <c r="AW35" i="1"/>
  <c r="AV35" i="1"/>
  <c r="AU35" i="1"/>
  <c r="AS35" i="1"/>
  <c r="AT35" i="1"/>
  <c r="AY34" i="1"/>
  <c r="AY33" i="1" s="1"/>
  <c r="AW34" i="1"/>
  <c r="AV34" i="1"/>
  <c r="AU34" i="1"/>
  <c r="AS34" i="1"/>
  <c r="AT34" i="1"/>
  <c r="AY32" i="1"/>
  <c r="AW32" i="1"/>
  <c r="AV32" i="1"/>
  <c r="AU32" i="1"/>
  <c r="AS32" i="1"/>
  <c r="J32" i="1"/>
  <c r="AT32" i="1" s="1"/>
  <c r="AY31" i="1"/>
  <c r="AW31" i="1"/>
  <c r="AV31" i="1"/>
  <c r="AU31" i="1"/>
  <c r="AT31" i="1"/>
  <c r="AS31" i="1"/>
  <c r="J31" i="1"/>
  <c r="AW29" i="1"/>
  <c r="AV29" i="1"/>
  <c r="AU29" i="1"/>
  <c r="AS29" i="1"/>
  <c r="AT29" i="1"/>
  <c r="AY28" i="1"/>
  <c r="AW28" i="1"/>
  <c r="AV28" i="1"/>
  <c r="AU28" i="1"/>
  <c r="AT28" i="1"/>
  <c r="AS28" i="1"/>
  <c r="J28" i="1"/>
  <c r="AY26" i="1"/>
  <c r="AW26" i="1"/>
  <c r="AV26" i="1"/>
  <c r="AU26" i="1"/>
  <c r="AS26" i="1"/>
  <c r="AT26" i="1"/>
  <c r="AY25" i="1"/>
  <c r="AW25" i="1"/>
  <c r="AV25" i="1"/>
  <c r="AU25" i="1"/>
  <c r="AT25" i="1"/>
  <c r="AS25" i="1"/>
  <c r="AY24" i="1"/>
  <c r="AW24" i="1"/>
  <c r="AV24" i="1"/>
  <c r="AU24" i="1"/>
  <c r="AS24" i="1"/>
  <c r="AT24" i="1"/>
  <c r="AY23" i="1"/>
  <c r="AW23" i="1"/>
  <c r="AV23" i="1"/>
  <c r="AU23" i="1"/>
  <c r="AT23" i="1"/>
  <c r="AS23" i="1"/>
  <c r="AY22" i="1"/>
  <c r="AW22" i="1"/>
  <c r="AV22" i="1"/>
  <c r="AU22" i="1"/>
  <c r="AS22" i="1"/>
  <c r="J22" i="1"/>
  <c r="AT22" i="1" s="1"/>
  <c r="AY21" i="1"/>
  <c r="AW21" i="1"/>
  <c r="AV21" i="1"/>
  <c r="AU21" i="1"/>
  <c r="AT21" i="1"/>
  <c r="AS21" i="1"/>
  <c r="AY20" i="1"/>
  <c r="AW20" i="1"/>
  <c r="AV20" i="1"/>
  <c r="AU20" i="1"/>
  <c r="AS20" i="1"/>
  <c r="J20" i="1"/>
  <c r="AT20" i="1" s="1"/>
  <c r="AY19" i="1"/>
  <c r="AW19" i="1"/>
  <c r="AV19" i="1"/>
  <c r="AU19" i="1"/>
  <c r="AT19" i="1"/>
  <c r="AS19" i="1"/>
  <c r="J19" i="1"/>
  <c r="AY18" i="1"/>
  <c r="AW18" i="1"/>
  <c r="AV18" i="1"/>
  <c r="AU18" i="1"/>
  <c r="AS18" i="1"/>
  <c r="J18" i="1"/>
  <c r="AT18" i="1" s="1"/>
  <c r="H47" i="1" l="1"/>
  <c r="AY70" i="1"/>
  <c r="AY29" i="1"/>
  <c r="AY45" i="1"/>
  <c r="AY51" i="1"/>
  <c r="AY39" i="1"/>
  <c r="AY42" i="1"/>
  <c r="AY17" i="1"/>
  <c r="AY56" i="1"/>
  <c r="AY50" i="1"/>
  <c r="AY16" i="1" l="1"/>
  <c r="AY15" i="1"/>
</calcChain>
</file>

<file path=xl/sharedStrings.xml><?xml version="1.0" encoding="utf-8"?>
<sst xmlns="http://schemas.openxmlformats.org/spreadsheetml/2006/main" count="674" uniqueCount="246">
  <si>
    <t>Stavba:</t>
  </si>
  <si>
    <t>Objekt:</t>
  </si>
  <si>
    <t>Miesto:</t>
  </si>
  <si>
    <t>Dátum:</t>
  </si>
  <si>
    <t>Objednávateľ:</t>
  </si>
  <si>
    <t>Projektant:</t>
  </si>
  <si>
    <t>Zhotoviteľ:</t>
  </si>
  <si>
    <t>Spracovateľ:</t>
  </si>
  <si>
    <t>PČ</t>
  </si>
  <si>
    <t>Typ</t>
  </si>
  <si>
    <t>Kód</t>
  </si>
  <si>
    <t>Popis</t>
  </si>
  <si>
    <t>MJ</t>
  </si>
  <si>
    <t>Množstvo</t>
  </si>
  <si>
    <t>J.cena [EUR]</t>
  </si>
  <si>
    <t>Cena celkom [EUR]</t>
  </si>
  <si>
    <t/>
  </si>
  <si>
    <t>Náklady z rozpočtu</t>
  </si>
  <si>
    <t>D</t>
  </si>
  <si>
    <t>-1</t>
  </si>
  <si>
    <t>HSV</t>
  </si>
  <si>
    <t>Práce a dodávky HSV</t>
  </si>
  <si>
    <t>1</t>
  </si>
  <si>
    <t>0</t>
  </si>
  <si>
    <t>ROZPOCET</t>
  </si>
  <si>
    <t xml:space="preserve">Zemné práce   </t>
  </si>
  <si>
    <t>K</t>
  </si>
  <si>
    <t>131211101.S</t>
  </si>
  <si>
    <t>Hĺbenie jám v  hornine tr.3 súdržných - ručným náradím</t>
  </si>
  <si>
    <t>m3</t>
  </si>
  <si>
    <t>4</t>
  </si>
  <si>
    <t>2</t>
  </si>
  <si>
    <t>92417510</t>
  </si>
  <si>
    <t>162201221</t>
  </si>
  <si>
    <t>Vodorovné premiestnenie výkopku horniny tr. 1 až 4 stavebným fúrikom do 10 m na svahu od 1:5 do 1:2</t>
  </si>
  <si>
    <t>1064497280</t>
  </si>
  <si>
    <t>3</t>
  </si>
  <si>
    <t>162201229</t>
  </si>
  <si>
    <t>Vodorovné premiestneniu výkopku horniny tr. 1 až 4 stavebným fúrikom príplatok za k. ď. 10 m na svahu od 1:5 do 1:2</t>
  </si>
  <si>
    <t>2119898884</t>
  </si>
  <si>
    <t>172102101</t>
  </si>
  <si>
    <t>Zriadenie tesniacej výplne so zhutnením do 100% PSalebo I(d) 0, 9</t>
  </si>
  <si>
    <t>-553787620</t>
  </si>
  <si>
    <t>5</t>
  </si>
  <si>
    <t>175101102.S</t>
  </si>
  <si>
    <t>Obsyp objektov sypaninou z vhodných hornín 1 až 4 s prehodením sypaniny</t>
  </si>
  <si>
    <t>-369235632</t>
  </si>
  <si>
    <t>6</t>
  </si>
  <si>
    <t>M</t>
  </si>
  <si>
    <t>581250000100.S</t>
  </si>
  <si>
    <t>Zemina špeciálna a upravená surová ílová</t>
  </si>
  <si>
    <t>t</t>
  </si>
  <si>
    <t>8</t>
  </si>
  <si>
    <t>2042465888</t>
  </si>
  <si>
    <t>7</t>
  </si>
  <si>
    <t>103640000100</t>
  </si>
  <si>
    <t>Zemina pre terénne úpravy - ornica</t>
  </si>
  <si>
    <t>2122377584</t>
  </si>
  <si>
    <t>180401211.S</t>
  </si>
  <si>
    <t>Založenie trávnika lúčneho výsevom v rovine alebo na svahu do 1:5</t>
  </si>
  <si>
    <t>m2</t>
  </si>
  <si>
    <t>911205937</t>
  </si>
  <si>
    <t>9</t>
  </si>
  <si>
    <t>005720001300.S</t>
  </si>
  <si>
    <t>Osivá tráv - trávové semeno</t>
  </si>
  <si>
    <t>kg</t>
  </si>
  <si>
    <t>1758144964</t>
  </si>
  <si>
    <t>VV</t>
  </si>
  <si>
    <t>444*0,0309 'Prepočítané koeficientom množstva</t>
  </si>
  <si>
    <t>False</t>
  </si>
  <si>
    <t>10</t>
  </si>
  <si>
    <t>181101102</t>
  </si>
  <si>
    <t>Úprava pláne v zárezoch v hornine 1-4 so zhutnením</t>
  </si>
  <si>
    <t>403159836</t>
  </si>
  <si>
    <t>R 1</t>
  </si>
  <si>
    <t>Príplatok za presun do 150 m</t>
  </si>
  <si>
    <t xml:space="preserve">t </t>
  </si>
  <si>
    <t>-1438479831</t>
  </si>
  <si>
    <t>12</t>
  </si>
  <si>
    <t>R3</t>
  </si>
  <si>
    <t xml:space="preserve">Presadenie  trsov trávy </t>
  </si>
  <si>
    <t xml:space="preserve">m2 </t>
  </si>
  <si>
    <t>320853734</t>
  </si>
  <si>
    <t>13</t>
  </si>
  <si>
    <t>R4</t>
  </si>
  <si>
    <t>Zavlažovanie trávnika + dovoz vody</t>
  </si>
  <si>
    <t xml:space="preserve">sub </t>
  </si>
  <si>
    <t>426120069</t>
  </si>
  <si>
    <t>Zakladanie</t>
  </si>
  <si>
    <t>14</t>
  </si>
  <si>
    <t>275313612</t>
  </si>
  <si>
    <t>Betón základových pätiek, prostý tr. C 20/25</t>
  </si>
  <si>
    <t>1668142179</t>
  </si>
  <si>
    <t>15</t>
  </si>
  <si>
    <t>27929881.1</t>
  </si>
  <si>
    <t>Podmurovanie a domurovanie v murive základovom a nadzákladovom-kameňom</t>
  </si>
  <si>
    <t>-1924053646</t>
  </si>
  <si>
    <t>16</t>
  </si>
  <si>
    <t>583820000200.S</t>
  </si>
  <si>
    <t>Kameň lomový upravený</t>
  </si>
  <si>
    <t>1853736503</t>
  </si>
  <si>
    <t>17</t>
  </si>
  <si>
    <t>289211111</t>
  </si>
  <si>
    <t>Doplnenie skal.steny, kam.muriva kameňom  dostupným z odkopov, tvarovanie, vrátane škárovania váp.maltou</t>
  </si>
  <si>
    <t>-1513357031</t>
  </si>
  <si>
    <t>18</t>
  </si>
  <si>
    <t>289472213</t>
  </si>
  <si>
    <t>Jednovrstv. hĺbkové škárovanie záklenkov z lomového kameňa nad 30mm hrubého - maltou vápennou</t>
  </si>
  <si>
    <t>1503840529</t>
  </si>
  <si>
    <t>Vodorovné konštrukcie</t>
  </si>
  <si>
    <t>19</t>
  </si>
  <si>
    <t>41723001.2</t>
  </si>
  <si>
    <t>Obmurovka dreveného piliera z tehál plných alebo kameňa</t>
  </si>
  <si>
    <t>m</t>
  </si>
  <si>
    <t>1529715482</t>
  </si>
  <si>
    <t>20</t>
  </si>
  <si>
    <t>R7</t>
  </si>
  <si>
    <t xml:space="preserve">Zamurovanie nosníkov do muriva kamenného </t>
  </si>
  <si>
    <t xml:space="preserve">ks </t>
  </si>
  <si>
    <t>272380103</t>
  </si>
  <si>
    <t>Ostatné konštrukcie a práce-búranie</t>
  </si>
  <si>
    <t>21</t>
  </si>
  <si>
    <t>971024451.S</t>
  </si>
  <si>
    <t>Vybúranie otvoru v murive kamennom alebo zmiešanom plochy do 0,25 m2, hr. do 450 mm,  -0,24800t</t>
  </si>
  <si>
    <t>ks</t>
  </si>
  <si>
    <t>169736901</t>
  </si>
  <si>
    <t>22</t>
  </si>
  <si>
    <t>976071111.S</t>
  </si>
  <si>
    <t>Vybúranie kovových madiel a zábradlí,  -0,03700t</t>
  </si>
  <si>
    <t>996783422</t>
  </si>
  <si>
    <t>99</t>
  </si>
  <si>
    <t>Presun hmôt HSV</t>
  </si>
  <si>
    <t>999281111.S</t>
  </si>
  <si>
    <t>1804096097</t>
  </si>
  <si>
    <t>R 2</t>
  </si>
  <si>
    <t>-919920390</t>
  </si>
  <si>
    <t>PSV</t>
  </si>
  <si>
    <t>Práce a dodávky PSV</t>
  </si>
  <si>
    <t>763</t>
  </si>
  <si>
    <t>Konštrukcie - drevostavby</t>
  </si>
  <si>
    <t>25</t>
  </si>
  <si>
    <t>763712213</t>
  </si>
  <si>
    <t>Montáž zvislej konštrukcie - plnostenné stľpy prierezovej plochy nad 500  cm2</t>
  </si>
  <si>
    <t>1245264540</t>
  </si>
  <si>
    <t>26</t>
  </si>
  <si>
    <t>6055739810</t>
  </si>
  <si>
    <t>Hranol dubový 200/200/3000mm + Bochemit</t>
  </si>
  <si>
    <t>32</t>
  </si>
  <si>
    <t>-1704295832</t>
  </si>
  <si>
    <t>27</t>
  </si>
  <si>
    <t>998763201</t>
  </si>
  <si>
    <t>Presun hmôt pre drevostavby v objektoch výšky do 12 m</t>
  </si>
  <si>
    <t>%</t>
  </si>
  <si>
    <t>-1780784413</t>
  </si>
  <si>
    <t>R6</t>
  </si>
  <si>
    <t>2000314026</t>
  </si>
  <si>
    <t>767</t>
  </si>
  <si>
    <t>Konštrukcie doplnkové kovové</t>
  </si>
  <si>
    <t>29</t>
  </si>
  <si>
    <t>767162151</t>
  </si>
  <si>
    <t>730563667</t>
  </si>
  <si>
    <t>30</t>
  </si>
  <si>
    <t>767162210</t>
  </si>
  <si>
    <t>Montáž zábradlia rovného z profilovej ocele na oceľovú konštrukciu, s hmotnosťou 1m do 20 kg</t>
  </si>
  <si>
    <t>-623902486</t>
  </si>
  <si>
    <t>31</t>
  </si>
  <si>
    <t>5539153200</t>
  </si>
  <si>
    <t>Zábradlie oceľové s výplňou z vodorovných oceľových tyčí , s protikoróznym náterom</t>
  </si>
  <si>
    <t>-1037707384</t>
  </si>
  <si>
    <t>767211111</t>
  </si>
  <si>
    <t>Montáž schodov rovných a podiest, osadených na oceľovú konštrukciu skrutkovaním</t>
  </si>
  <si>
    <t>1606848263</t>
  </si>
  <si>
    <t>33</t>
  </si>
  <si>
    <t>4249547007</t>
  </si>
  <si>
    <t>Schodiskový stupeň , s protisklzovou úpravou zvárané pororošty Tenzona, typové oko SP3032, nosný pás 30x4mm, žiarový pozink, rozmer 240x800mm</t>
  </si>
  <si>
    <t>-1013487783</t>
  </si>
  <si>
    <t>34</t>
  </si>
  <si>
    <t>767991912.R</t>
  </si>
  <si>
    <t xml:space="preserve">Ostatné opravy - žiarové zinkovnie oceľových konštrukcií </t>
  </si>
  <si>
    <t>652428369</t>
  </si>
  <si>
    <t>35</t>
  </si>
  <si>
    <t>767995104</t>
  </si>
  <si>
    <t>Montáž ostatných atypických kovových stavebných doplnkových konštrukcií nad 20 do 50 kg</t>
  </si>
  <si>
    <t>-1365066129</t>
  </si>
  <si>
    <t>36</t>
  </si>
  <si>
    <t>1323105200</t>
  </si>
  <si>
    <t>Tyč oceľová prierezu L  40x40x3 mm</t>
  </si>
  <si>
    <t>588861126</t>
  </si>
  <si>
    <t xml:space="preserve">(4,42+7,36+16,5)/1000   </t>
  </si>
  <si>
    <t>True</t>
  </si>
  <si>
    <t>Súčet</t>
  </si>
  <si>
    <t>37</t>
  </si>
  <si>
    <t>1338332000</t>
  </si>
  <si>
    <t>Tyče oceľové stredné prierezu IPE 140 mm</t>
  </si>
  <si>
    <t>-337633848</t>
  </si>
  <si>
    <t>998767203</t>
  </si>
  <si>
    <t>44419086</t>
  </si>
  <si>
    <t>772</t>
  </si>
  <si>
    <t>Podlahy z prírodného a konglomerovaného kameňa</t>
  </si>
  <si>
    <t>39</t>
  </si>
  <si>
    <t>772507340.S</t>
  </si>
  <si>
    <t>Kladenie dlažby z kameňa z okrajových dosiek s rozdielnou hrúbkou bez úpravy tvaru hr. 30 - 150 mm</t>
  </si>
  <si>
    <t>-1979138152</t>
  </si>
  <si>
    <t>40</t>
  </si>
  <si>
    <t>583840002000.S</t>
  </si>
  <si>
    <t>Dlažba nepravidelného tvaru - andezit, priemer 100-400 mm, hrúbka 70-100 mm</t>
  </si>
  <si>
    <t>-260109252</t>
  </si>
  <si>
    <t>20*1,1 'Prepočítané koeficientom množstva</t>
  </si>
  <si>
    <t>41</t>
  </si>
  <si>
    <t>998772201</t>
  </si>
  <si>
    <t>Presun hmôt pre kamennú dlažbu v objektoch výšky do 6 m</t>
  </si>
  <si>
    <t>-2100109694</t>
  </si>
  <si>
    <t>783</t>
  </si>
  <si>
    <t>Nátery</t>
  </si>
  <si>
    <t>783113120.S</t>
  </si>
  <si>
    <t>1058430276</t>
  </si>
  <si>
    <t>Záchranné, konzervačné a rekonštrukčné stavebné práce na Fiľakovskom hrade</t>
  </si>
  <si>
    <t>2012/03 - Kazematy SO-05</t>
  </si>
  <si>
    <t>Hrad Fiľakovo</t>
  </si>
  <si>
    <t>Mesto Fiľakovo</t>
  </si>
  <si>
    <t>Ing.arch. Peter Nižňanský, r.č. 1838AA</t>
  </si>
  <si>
    <t>Ján Antošík</t>
  </si>
  <si>
    <t>Poznámka</t>
  </si>
  <si>
    <t>Položku neoceniť! Prácu vykonajú pracovníci "UoZ", ako výpomoc pre zhotoviteľa.</t>
  </si>
  <si>
    <t>20% z celkového množstva: 111,961 t</t>
  </si>
  <si>
    <r>
      <t>Presun hmôt pre opravy a údržbu objektov vrátane vonkajších plášťov výšky do 25 m</t>
    </r>
    <r>
      <rPr>
        <i/>
        <sz val="9"/>
        <color rgb="FF0070C0"/>
        <rFont val="Arial CE"/>
        <family val="2"/>
        <charset val="238"/>
      </rPr>
      <t xml:space="preserve"> (80% z celkového množstva)</t>
    </r>
  </si>
  <si>
    <r>
      <t xml:space="preserve">Príplatok za presun hmôt </t>
    </r>
    <r>
      <rPr>
        <i/>
        <sz val="9"/>
        <color rgb="FF0070C0"/>
        <rFont val="Arial CE"/>
        <family val="2"/>
        <charset val="238"/>
      </rPr>
      <t>(80% z celkového množstva)</t>
    </r>
  </si>
  <si>
    <t>ROZPOČET - ZADANIE</t>
  </si>
  <si>
    <t>998767204</t>
  </si>
  <si>
    <t>38.2</t>
  </si>
  <si>
    <t>38.1</t>
  </si>
  <si>
    <t>42.1</t>
  </si>
  <si>
    <r>
      <t xml:space="preserve">Presun hmôt pre kovové stavebné doplnkové konštrukcie v objektoch výšky nad 12 do 24 m </t>
    </r>
    <r>
      <rPr>
        <i/>
        <sz val="9"/>
        <color rgb="FF0070C0"/>
        <rFont val="Arial CE"/>
        <family val="2"/>
        <charset val="238"/>
      </rPr>
      <t>(60% z celkového množstva)</t>
    </r>
  </si>
  <si>
    <r>
      <t xml:space="preserve">Presun hmôt pre opravy a údržbu objektov vrátane vonkajších plášťov výšky do 25 m </t>
    </r>
    <r>
      <rPr>
        <b/>
        <i/>
        <sz val="9"/>
        <color rgb="FF0070C0"/>
        <rFont val="Arial CE"/>
        <family val="2"/>
        <charset val="238"/>
      </rPr>
      <t>(20% z celkového množstva)</t>
    </r>
  </si>
  <si>
    <r>
      <t xml:space="preserve">Príplatok za presun do 120m </t>
    </r>
    <r>
      <rPr>
        <b/>
        <i/>
        <sz val="9"/>
        <color rgb="FF0070C0"/>
        <rFont val="Arial CE"/>
        <family val="2"/>
        <charset val="238"/>
      </rPr>
      <t>(20% z celkového množstva)</t>
    </r>
  </si>
  <si>
    <r>
      <t xml:space="preserve">Presun hmôt pre kovové stavebné doplnkové konštrukcie v objektoch výšky nad 12 do 24 m </t>
    </r>
    <r>
      <rPr>
        <b/>
        <i/>
        <sz val="9"/>
        <color rgb="FF0070C0"/>
        <rFont val="Arial CE"/>
        <family val="2"/>
        <charset val="238"/>
      </rPr>
      <t>(40% z celkového množstva)</t>
    </r>
  </si>
  <si>
    <t>30 % z celkového množstva 14,400 t</t>
  </si>
  <si>
    <t>70 % z celkového množstva 14,400 t. Položku neoceniť! Prácu vykonajú pracovníci "UoZ", ako výpomoc pre zhotoviteľa.</t>
  </si>
  <si>
    <r>
      <t xml:space="preserve">Položku neoceniť! Prácu vykonajú pracovníci "UoZ", ako výpomoc pre zhotoviteľa. </t>
    </r>
    <r>
      <rPr>
        <b/>
        <sz val="9"/>
        <color theme="1"/>
        <rFont val="Calibri"/>
        <family val="2"/>
        <charset val="238"/>
        <scheme val="minor"/>
      </rPr>
      <t>Dodávka vody HMF!</t>
    </r>
  </si>
  <si>
    <t>80% z celkového množstva: 111,96 t. Položku neoceniť! Prácu vykonajú pracovníci "UoZ", ako výpomoc pre zhotoviteľa.</t>
  </si>
  <si>
    <t>Položku neoceniť! Prácu (60 % z celkového množstva) vykonajú pracovníci "UoZ", ako výpomoc pre zhotoviteľa.</t>
  </si>
  <si>
    <t>28.</t>
  </si>
  <si>
    <t xml:space="preserve">Nátery oceľ.konštr. olejové, stredných B a plnostenných D dvojnásobné - 70μm </t>
  </si>
  <si>
    <t>Farba: "ALKYTON" resp. ekvivalent - "ŠEDÁ 7286" - kladivkový efekt</t>
  </si>
  <si>
    <t>Montáž zábradlia rovného z profilovej ocele, osadzované do muriva</t>
  </si>
  <si>
    <t xml:space="preserve">Montáž a dodávka palisády DUB komplet vrátane oceľ. pásoviny a morením hranolov podľa projektovej dokumentácií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</si>
</sst>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0"/>
  </numFmts>
  <fonts count="3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sz val="9"/>
      <name val="Arial CE"/>
    </font>
    <font>
      <b/>
      <sz val="12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12"/>
      <color rgb="FF003366"/>
      <name val="Arial CE"/>
    </font>
    <font>
      <sz val="10"/>
      <color rgb="FF003366"/>
      <name val="Arial CE"/>
    </font>
    <font>
      <i/>
      <sz val="9"/>
      <color rgb="FF0000FF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505050"/>
      <name val="Arial CE"/>
      <family val="2"/>
      <charset val="238"/>
    </font>
    <font>
      <sz val="9"/>
      <color rgb="FF003366"/>
      <name val="Arial CE"/>
      <family val="2"/>
      <charset val="238"/>
    </font>
    <font>
      <sz val="9"/>
      <name val="Arial CE"/>
      <family val="2"/>
      <charset val="238"/>
    </font>
    <font>
      <sz val="10"/>
      <color rgb="FF003366"/>
      <name val="Arial CE"/>
      <family val="2"/>
      <charset val="238"/>
    </font>
    <font>
      <i/>
      <sz val="9"/>
      <color rgb="FF0070C0"/>
      <name val="Arial CE"/>
      <family val="2"/>
      <charset val="238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i/>
      <sz val="9"/>
      <color rgb="FF0000FF"/>
      <name val="Arial CE"/>
      <family val="2"/>
      <charset val="238"/>
    </font>
    <font>
      <b/>
      <sz val="8"/>
      <color rgb="FF00336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b/>
      <i/>
      <sz val="9"/>
      <color rgb="FF0070C0"/>
      <name val="Arial CE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8"/>
      <color rgb="FF505050"/>
      <name val="Arial CE"/>
      <family val="2"/>
      <charset val="238"/>
    </font>
    <font>
      <b/>
      <sz val="7"/>
      <color rgb="FF969696"/>
      <name val="Arial CE"/>
      <family val="2"/>
      <charset val="238"/>
    </font>
    <font>
      <b/>
      <sz val="8"/>
      <color rgb="FFFF0000"/>
      <name val="Arial CE"/>
      <family val="2"/>
      <charset val="238"/>
    </font>
    <font>
      <b/>
      <sz val="12"/>
      <color rgb="FF003366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0" borderId="0" xfId="0" applyFont="1" applyAlignment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0" xfId="0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4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 applyProtection="1">
      <alignment horizontal="left" vertical="center"/>
    </xf>
    <xf numFmtId="165" fontId="4" fillId="0" borderId="0" xfId="0" applyNumberFormat="1" applyFont="1" applyAlignment="1" applyProtection="1"/>
    <xf numFmtId="0" fontId="0" fillId="0" borderId="0" xfId="0" applyFont="1" applyAlignment="1">
      <alignment horizontal="left" vertical="center"/>
    </xf>
    <xf numFmtId="165" fontId="5" fillId="0" borderId="0" xfId="0" applyNumberFormat="1" applyFont="1" applyAlignment="1">
      <alignment vertical="center"/>
    </xf>
    <xf numFmtId="0" fontId="6" fillId="0" borderId="0" xfId="0" applyFont="1" applyAlignment="1"/>
    <xf numFmtId="0" fontId="6" fillId="0" borderId="3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protection locked="0"/>
    </xf>
    <xf numFmtId="165" fontId="7" fillId="0" borderId="0" xfId="0" applyNumberFormat="1" applyFont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65" fontId="6" fillId="0" borderId="0" xfId="0" applyNumberFormat="1" applyFont="1" applyAlignment="1">
      <alignment vertical="center"/>
    </xf>
    <xf numFmtId="165" fontId="8" fillId="0" borderId="0" xfId="0" applyNumberFormat="1" applyFont="1" applyAlignment="1" applyProtection="1"/>
    <xf numFmtId="0" fontId="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5" fontId="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5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3" fillId="5" borderId="7" xfId="0" applyFont="1" applyFill="1" applyBorder="1" applyAlignment="1" applyProtection="1">
      <alignment horizontal="center" vertical="center"/>
    </xf>
    <xf numFmtId="49" fontId="3" fillId="5" borderId="7" xfId="0" applyNumberFormat="1" applyFont="1" applyFill="1" applyBorder="1" applyAlignment="1" applyProtection="1">
      <alignment horizontal="left" vertical="center" wrapText="1"/>
    </xf>
    <xf numFmtId="0" fontId="3" fillId="5" borderId="7" xfId="0" applyFont="1" applyFill="1" applyBorder="1" applyAlignment="1" applyProtection="1">
      <alignment horizontal="left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165" fontId="3" fillId="5" borderId="7" xfId="0" applyNumberFormat="1" applyFont="1" applyFill="1" applyBorder="1" applyAlignment="1" applyProtection="1">
      <alignment vertical="center"/>
    </xf>
    <xf numFmtId="165" fontId="3" fillId="5" borderId="7" xfId="0" applyNumberFormat="1" applyFont="1" applyFill="1" applyBorder="1" applyAlignment="1" applyProtection="1">
      <alignment vertical="center"/>
      <protection locked="0"/>
    </xf>
    <xf numFmtId="0" fontId="18" fillId="0" borderId="0" xfId="0" applyFont="1" applyAlignment="1">
      <alignment vertical="center"/>
    </xf>
    <xf numFmtId="0" fontId="19" fillId="0" borderId="0" xfId="0" applyFont="1" applyAlignment="1"/>
    <xf numFmtId="0" fontId="16" fillId="5" borderId="7" xfId="0" applyFont="1" applyFill="1" applyBorder="1" applyAlignment="1">
      <alignment vertical="center" wrapText="1"/>
    </xf>
    <xf numFmtId="0" fontId="21" fillId="0" borderId="0" xfId="0" applyFont="1" applyAlignment="1"/>
    <xf numFmtId="0" fontId="3" fillId="5" borderId="12" xfId="0" applyFont="1" applyFill="1" applyBorder="1" applyAlignment="1" applyProtection="1">
      <alignment horizontal="center" vertical="center"/>
    </xf>
    <xf numFmtId="49" fontId="3" fillId="5" borderId="12" xfId="0" applyNumberFormat="1" applyFont="1" applyFill="1" applyBorder="1" applyAlignment="1" applyProtection="1">
      <alignment horizontal="left" vertical="center" wrapText="1"/>
    </xf>
    <xf numFmtId="0" fontId="20" fillId="5" borderId="12" xfId="0" applyFont="1" applyFill="1" applyBorder="1" applyAlignment="1" applyProtection="1">
      <alignment horizontal="left" vertical="center" wrapText="1"/>
    </xf>
    <xf numFmtId="0" fontId="20" fillId="5" borderId="12" xfId="0" applyFont="1" applyFill="1" applyBorder="1" applyAlignment="1" applyProtection="1">
      <alignment horizontal="center" vertical="center" wrapText="1"/>
    </xf>
    <xf numFmtId="165" fontId="3" fillId="5" borderId="12" xfId="0" applyNumberFormat="1" applyFont="1" applyFill="1" applyBorder="1" applyAlignment="1" applyProtection="1">
      <alignment vertical="center"/>
    </xf>
    <xf numFmtId="165" fontId="3" fillId="5" borderId="12" xfId="0" applyNumberFormat="1" applyFont="1" applyFill="1" applyBorder="1" applyAlignment="1" applyProtection="1">
      <alignment vertical="center"/>
      <protection locked="0"/>
    </xf>
    <xf numFmtId="0" fontId="3" fillId="5" borderId="12" xfId="0" applyFont="1" applyFill="1" applyBorder="1" applyAlignment="1" applyProtection="1">
      <alignment horizontal="center" vertical="center" wrapText="1"/>
    </xf>
    <xf numFmtId="0" fontId="16" fillId="5" borderId="12" xfId="0" applyFont="1" applyFill="1" applyBorder="1" applyAlignment="1">
      <alignment vertical="center" wrapText="1"/>
    </xf>
    <xf numFmtId="0" fontId="23" fillId="0" borderId="0" xfId="0" applyFont="1" applyAlignment="1" applyProtection="1">
      <alignment horizontal="left" vertical="center"/>
    </xf>
    <xf numFmtId="16" fontId="3" fillId="5" borderId="12" xfId="0" applyNumberFormat="1" applyFont="1" applyFill="1" applyBorder="1" applyAlignment="1" applyProtection="1">
      <alignment horizontal="center" vertical="center"/>
    </xf>
    <xf numFmtId="0" fontId="24" fillId="0" borderId="7" xfId="0" applyFont="1" applyBorder="1" applyAlignment="1" applyProtection="1">
      <alignment horizontal="center" vertical="center"/>
    </xf>
    <xf numFmtId="49" fontId="24" fillId="0" borderId="7" xfId="0" applyNumberFormat="1" applyFont="1" applyBorder="1" applyAlignment="1" applyProtection="1">
      <alignment horizontal="left" vertical="center" wrapText="1"/>
    </xf>
    <xf numFmtId="0" fontId="24" fillId="0" borderId="7" xfId="0" applyFont="1" applyBorder="1" applyAlignment="1" applyProtection="1">
      <alignment horizontal="left" vertical="center" wrapText="1"/>
    </xf>
    <xf numFmtId="0" fontId="24" fillId="0" borderId="7" xfId="0" applyFont="1" applyBorder="1" applyAlignment="1" applyProtection="1">
      <alignment horizontal="center" vertical="center" wrapText="1"/>
    </xf>
    <xf numFmtId="165" fontId="24" fillId="0" borderId="7" xfId="0" applyNumberFormat="1" applyFont="1" applyBorder="1" applyAlignment="1" applyProtection="1">
      <alignment vertical="center"/>
    </xf>
    <xf numFmtId="0" fontId="25" fillId="0" borderId="7" xfId="0" applyFont="1" applyBorder="1" applyAlignment="1">
      <alignment vertical="center"/>
    </xf>
    <xf numFmtId="0" fontId="26" fillId="0" borderId="7" xfId="0" applyFont="1" applyBorder="1" applyAlignment="1" applyProtection="1">
      <alignment horizontal="center" vertical="center"/>
    </xf>
    <xf numFmtId="49" fontId="26" fillId="0" borderId="7" xfId="0" applyNumberFormat="1" applyFont="1" applyBorder="1" applyAlignment="1" applyProtection="1">
      <alignment horizontal="left" vertical="center" wrapText="1"/>
    </xf>
    <xf numFmtId="0" fontId="26" fillId="0" borderId="7" xfId="0" applyFont="1" applyBorder="1" applyAlignment="1" applyProtection="1">
      <alignment horizontal="left" vertical="center" wrapText="1"/>
    </xf>
    <xf numFmtId="0" fontId="26" fillId="0" borderId="7" xfId="0" applyFont="1" applyBorder="1" applyAlignment="1" applyProtection="1">
      <alignment horizontal="center" vertical="center" wrapText="1"/>
    </xf>
    <xf numFmtId="165" fontId="26" fillId="0" borderId="7" xfId="0" applyNumberFormat="1" applyFont="1" applyBorder="1" applyAlignment="1" applyProtection="1">
      <alignment vertical="center"/>
    </xf>
    <xf numFmtId="0" fontId="25" fillId="0" borderId="10" xfId="0" applyFont="1" applyBorder="1" applyAlignment="1">
      <alignment vertical="center"/>
    </xf>
    <xf numFmtId="16" fontId="24" fillId="0" borderId="7" xfId="0" applyNumberFormat="1" applyFont="1" applyBorder="1" applyAlignment="1" applyProtection="1">
      <alignment horizontal="center" vertical="center"/>
    </xf>
    <xf numFmtId="16" fontId="3" fillId="5" borderId="7" xfId="0" applyNumberFormat="1" applyFont="1" applyFill="1" applyBorder="1" applyAlignment="1" applyProtection="1">
      <alignment horizontal="center" vertical="center"/>
    </xf>
    <xf numFmtId="165" fontId="24" fillId="3" borderId="7" xfId="0" applyNumberFormat="1" applyFont="1" applyFill="1" applyBorder="1" applyAlignment="1" applyProtection="1">
      <alignment vertical="center"/>
      <protection locked="0"/>
    </xf>
    <xf numFmtId="165" fontId="24" fillId="3" borderId="7" xfId="0" applyNumberFormat="1" applyFont="1" applyFill="1" applyBorder="1" applyAlignment="1" applyProtection="1">
      <alignment vertical="center"/>
    </xf>
    <xf numFmtId="165" fontId="26" fillId="3" borderId="7" xfId="0" applyNumberFormat="1" applyFont="1" applyFill="1" applyBorder="1" applyAlignment="1" applyProtection="1">
      <alignment vertical="center"/>
      <protection locked="0"/>
    </xf>
    <xf numFmtId="165" fontId="26" fillId="3" borderId="7" xfId="0" applyNumberFormat="1" applyFont="1" applyFill="1" applyBorder="1" applyAlignment="1" applyProtection="1">
      <alignment vertical="center"/>
    </xf>
    <xf numFmtId="165" fontId="3" fillId="3" borderId="7" xfId="0" applyNumberFormat="1" applyFont="1" applyFill="1" applyBorder="1" applyAlignment="1" applyProtection="1">
      <alignment vertical="center"/>
      <protection locked="0"/>
    </xf>
    <xf numFmtId="165" fontId="3" fillId="3" borderId="7" xfId="0" applyNumberFormat="1" applyFont="1" applyFill="1" applyBorder="1" applyAlignment="1" applyProtection="1">
      <alignment vertical="center"/>
    </xf>
    <xf numFmtId="165" fontId="9" fillId="3" borderId="7" xfId="0" applyNumberFormat="1" applyFont="1" applyFill="1" applyBorder="1" applyAlignment="1" applyProtection="1">
      <alignment vertical="center"/>
      <protection locked="0"/>
    </xf>
    <xf numFmtId="165" fontId="9" fillId="3" borderId="7" xfId="0" applyNumberFormat="1" applyFont="1" applyFill="1" applyBorder="1" applyAlignment="1" applyProtection="1">
      <alignment vertical="center"/>
    </xf>
    <xf numFmtId="165" fontId="3" fillId="3" borderId="12" xfId="0" applyNumberFormat="1" applyFont="1" applyFill="1" applyBorder="1" applyAlignment="1" applyProtection="1">
      <alignment vertical="center"/>
      <protection locked="0"/>
    </xf>
    <xf numFmtId="165" fontId="3" fillId="3" borderId="12" xfId="0" applyNumberFormat="1" applyFont="1" applyFill="1" applyBorder="1" applyAlignment="1" applyProtection="1">
      <alignment vertical="center"/>
    </xf>
    <xf numFmtId="49" fontId="20" fillId="5" borderId="7" xfId="0" applyNumberFormat="1" applyFont="1" applyFill="1" applyBorder="1" applyAlignment="1" applyProtection="1">
      <alignment horizontal="left" vertical="center" wrapText="1"/>
    </xf>
    <xf numFmtId="0" fontId="27" fillId="0" borderId="0" xfId="0" applyFont="1" applyAlignment="1" applyProtection="1"/>
    <xf numFmtId="0" fontId="27" fillId="0" borderId="0" xfId="0" applyFont="1" applyAlignment="1" applyProtection="1">
      <alignment horizontal="left"/>
    </xf>
    <xf numFmtId="0" fontId="28" fillId="0" borderId="0" xfId="0" applyFont="1" applyAlignment="1" applyProtection="1">
      <alignment horizontal="left"/>
    </xf>
    <xf numFmtId="16" fontId="24" fillId="0" borderId="12" xfId="0" applyNumberFormat="1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49" fontId="24" fillId="0" borderId="12" xfId="0" applyNumberFormat="1" applyFont="1" applyBorder="1" applyAlignment="1" applyProtection="1">
      <alignment horizontal="left" vertical="center" wrapText="1"/>
    </xf>
    <xf numFmtId="0" fontId="24" fillId="0" borderId="12" xfId="0" applyFont="1" applyBorder="1" applyAlignment="1" applyProtection="1">
      <alignment horizontal="left" vertical="center" wrapText="1"/>
    </xf>
    <xf numFmtId="0" fontId="24" fillId="0" borderId="12" xfId="0" applyFont="1" applyBorder="1" applyAlignment="1" applyProtection="1">
      <alignment horizontal="center" vertical="center" wrapText="1"/>
    </xf>
    <xf numFmtId="165" fontId="24" fillId="0" borderId="12" xfId="0" applyNumberFormat="1" applyFont="1" applyBorder="1" applyAlignment="1" applyProtection="1">
      <alignment vertical="center"/>
    </xf>
    <xf numFmtId="165" fontId="24" fillId="3" borderId="12" xfId="0" applyNumberFormat="1" applyFont="1" applyFill="1" applyBorder="1" applyAlignment="1" applyProtection="1">
      <alignment vertical="center"/>
      <protection locked="0"/>
    </xf>
    <xf numFmtId="165" fontId="24" fillId="3" borderId="12" xfId="0" applyNumberFormat="1" applyFont="1" applyFill="1" applyBorder="1" applyAlignment="1" applyProtection="1">
      <alignment vertical="center"/>
    </xf>
    <xf numFmtId="0" fontId="30" fillId="0" borderId="12" xfId="0" applyFont="1" applyBorder="1" applyAlignment="1">
      <alignment vertical="center"/>
    </xf>
    <xf numFmtId="49" fontId="20" fillId="5" borderId="12" xfId="0" applyNumberFormat="1" applyFont="1" applyFill="1" applyBorder="1" applyAlignment="1" applyProtection="1">
      <alignment horizontal="left" vertical="center" wrapText="1"/>
    </xf>
    <xf numFmtId="0" fontId="27" fillId="0" borderId="0" xfId="0" applyFont="1" applyAlignment="1" applyProtection="1">
      <protection locked="0"/>
    </xf>
    <xf numFmtId="165" fontId="28" fillId="0" borderId="0" xfId="0" applyNumberFormat="1" applyFont="1" applyAlignment="1" applyProtection="1"/>
    <xf numFmtId="0" fontId="34" fillId="0" borderId="0" xfId="0" applyFont="1" applyAlignment="1" applyProtection="1">
      <alignment horizontal="left"/>
    </xf>
    <xf numFmtId="0" fontId="25" fillId="0" borderId="12" xfId="0" applyFont="1" applyFill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26" fillId="0" borderId="12" xfId="0" applyFont="1" applyBorder="1" applyAlignment="1" applyProtection="1">
      <alignment horizontal="center" vertical="center"/>
    </xf>
    <xf numFmtId="49" fontId="26" fillId="0" borderId="12" xfId="0" applyNumberFormat="1" applyFont="1" applyBorder="1" applyAlignment="1" applyProtection="1">
      <alignment horizontal="left" vertical="center" wrapText="1"/>
    </xf>
    <xf numFmtId="0" fontId="26" fillId="0" borderId="12" xfId="0" applyFont="1" applyBorder="1" applyAlignment="1" applyProtection="1">
      <alignment horizontal="left" vertical="center" wrapText="1"/>
    </xf>
    <xf numFmtId="0" fontId="26" fillId="0" borderId="12" xfId="0" applyFont="1" applyBorder="1" applyAlignment="1" applyProtection="1">
      <alignment horizontal="center" vertical="center" wrapText="1"/>
    </xf>
    <xf numFmtId="165" fontId="26" fillId="0" borderId="12" xfId="0" applyNumberFormat="1" applyFont="1" applyBorder="1" applyAlignment="1" applyProtection="1">
      <alignment vertical="center"/>
    </xf>
    <xf numFmtId="165" fontId="26" fillId="3" borderId="12" xfId="0" applyNumberFormat="1" applyFont="1" applyFill="1" applyBorder="1" applyAlignment="1" applyProtection="1">
      <alignment vertical="center"/>
      <protection locked="0"/>
    </xf>
    <xf numFmtId="165" fontId="26" fillId="3" borderId="12" xfId="0" applyNumberFormat="1" applyFont="1" applyFill="1" applyBorder="1" applyAlignment="1" applyProtection="1">
      <alignment vertical="center"/>
    </xf>
    <xf numFmtId="0" fontId="3" fillId="5" borderId="12" xfId="0" applyFont="1" applyFill="1" applyBorder="1" applyAlignment="1" applyProtection="1">
      <alignment horizontal="left" vertical="center" wrapText="1"/>
    </xf>
    <xf numFmtId="0" fontId="27" fillId="0" borderId="12" xfId="0" applyFont="1" applyBorder="1" applyAlignment="1" applyProtection="1"/>
    <xf numFmtId="0" fontId="27" fillId="0" borderId="12" xfId="0" applyFont="1" applyBorder="1" applyAlignment="1" applyProtection="1">
      <alignment horizontal="left"/>
    </xf>
    <xf numFmtId="0" fontId="28" fillId="0" borderId="12" xfId="0" applyFont="1" applyBorder="1" applyAlignment="1" applyProtection="1">
      <alignment horizontal="left"/>
    </xf>
    <xf numFmtId="0" fontId="27" fillId="0" borderId="12" xfId="0" applyFont="1" applyBorder="1" applyAlignment="1" applyProtection="1">
      <protection locked="0"/>
    </xf>
    <xf numFmtId="165" fontId="28" fillId="0" borderId="12" xfId="0" applyNumberFormat="1" applyFont="1" applyBorder="1" applyAlignment="1" applyProtection="1"/>
    <xf numFmtId="0" fontId="6" fillId="0" borderId="12" xfId="0" applyFont="1" applyBorder="1" applyAlignment="1"/>
    <xf numFmtId="0" fontId="24" fillId="0" borderId="12" xfId="0" applyFont="1" applyFill="1" applyBorder="1" applyAlignment="1" applyProtection="1">
      <alignment horizontal="center" vertical="center"/>
    </xf>
    <xf numFmtId="49" fontId="24" fillId="0" borderId="12" xfId="0" applyNumberFormat="1" applyFont="1" applyFill="1" applyBorder="1" applyAlignment="1" applyProtection="1">
      <alignment horizontal="left" vertical="center" wrapText="1"/>
    </xf>
    <xf numFmtId="0" fontId="24" fillId="0" borderId="12" xfId="0" applyFont="1" applyFill="1" applyBorder="1" applyAlignment="1" applyProtection="1">
      <alignment horizontal="left" vertical="center" wrapText="1"/>
    </xf>
    <xf numFmtId="0" fontId="24" fillId="0" borderId="12" xfId="0" applyFont="1" applyFill="1" applyBorder="1" applyAlignment="1" applyProtection="1">
      <alignment horizontal="center" vertical="center" wrapText="1"/>
    </xf>
    <xf numFmtId="165" fontId="24" fillId="0" borderId="12" xfId="0" applyNumberFormat="1" applyFont="1" applyFill="1" applyBorder="1" applyAlignment="1" applyProtection="1">
      <alignment vertical="center"/>
      <protection locked="0"/>
    </xf>
    <xf numFmtId="165" fontId="24" fillId="0" borderId="12" xfId="0" applyNumberFormat="1" applyFont="1" applyFill="1" applyBorder="1" applyAlignment="1" applyProtection="1">
      <alignment vertical="center"/>
    </xf>
    <xf numFmtId="9" fontId="16" fillId="0" borderId="12" xfId="0" applyNumberFormat="1" applyFont="1" applyFill="1" applyBorder="1" applyAlignment="1">
      <alignment vertical="center" wrapText="1"/>
    </xf>
    <xf numFmtId="0" fontId="20" fillId="5" borderId="12" xfId="0" applyFont="1" applyFill="1" applyBorder="1" applyAlignment="1" applyProtection="1">
      <alignment horizontal="center" vertical="center"/>
    </xf>
    <xf numFmtId="0" fontId="6" fillId="0" borderId="12" xfId="0" applyFont="1" applyBorder="1" applyAlignment="1" applyProtection="1"/>
    <xf numFmtId="0" fontId="6" fillId="0" borderId="12" xfId="0" applyFont="1" applyBorder="1" applyAlignment="1" applyProtection="1">
      <protection locked="0"/>
    </xf>
    <xf numFmtId="165" fontId="8" fillId="0" borderId="12" xfId="0" applyNumberFormat="1" applyFont="1" applyBorder="1" applyAlignment="1" applyProtection="1"/>
    <xf numFmtId="165" fontId="9" fillId="3" borderId="12" xfId="0" applyNumberFormat="1" applyFont="1" applyFill="1" applyBorder="1" applyAlignment="1" applyProtection="1">
      <alignment vertical="center"/>
    </xf>
    <xf numFmtId="0" fontId="10" fillId="0" borderId="13" xfId="0" applyFont="1" applyBorder="1" applyAlignment="1" applyProtection="1">
      <alignment vertical="center"/>
    </xf>
    <xf numFmtId="0" fontId="11" fillId="0" borderId="13" xfId="0" applyFont="1" applyBorder="1" applyAlignment="1" applyProtection="1">
      <alignment horizontal="left" vertical="center"/>
    </xf>
    <xf numFmtId="0" fontId="10" fillId="0" borderId="13" xfId="0" applyFont="1" applyBorder="1" applyAlignment="1" applyProtection="1">
      <alignment horizontal="left" vertical="center" wrapText="1"/>
    </xf>
    <xf numFmtId="165" fontId="10" fillId="0" borderId="13" xfId="0" applyNumberFormat="1" applyFont="1" applyBorder="1" applyAlignment="1" applyProtection="1">
      <alignment vertical="center"/>
    </xf>
    <xf numFmtId="0" fontId="10" fillId="0" borderId="13" xfId="0" applyFont="1" applyBorder="1" applyAlignment="1" applyProtection="1">
      <alignment vertical="center"/>
      <protection locked="0"/>
    </xf>
    <xf numFmtId="0" fontId="10" fillId="0" borderId="13" xfId="0" applyFont="1" applyBorder="1" applyAlignment="1">
      <alignment vertical="center"/>
    </xf>
    <xf numFmtId="0" fontId="31" fillId="0" borderId="14" xfId="0" applyFont="1" applyBorder="1" applyAlignment="1" applyProtection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1" fillId="0" borderId="14" xfId="0" applyFont="1" applyBorder="1" applyAlignment="1" applyProtection="1">
      <alignment horizontal="left" vertical="center"/>
    </xf>
    <xf numFmtId="0" fontId="31" fillId="0" borderId="14" xfId="0" applyFont="1" applyBorder="1" applyAlignment="1" applyProtection="1">
      <alignment horizontal="left" vertical="center" wrapText="1"/>
    </xf>
    <xf numFmtId="165" fontId="31" fillId="0" borderId="14" xfId="0" applyNumberFormat="1" applyFont="1" applyBorder="1" applyAlignment="1" applyProtection="1">
      <alignment vertical="center"/>
    </xf>
    <xf numFmtId="0" fontId="31" fillId="0" borderId="14" xfId="0" applyFont="1" applyBorder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33" fillId="0" borderId="11" xfId="0" applyFont="1" applyBorder="1" applyAlignment="1" applyProtection="1">
      <alignment vertical="center"/>
    </xf>
    <xf numFmtId="0" fontId="32" fillId="0" borderId="11" xfId="0" applyFont="1" applyBorder="1" applyAlignment="1" applyProtection="1">
      <alignment horizontal="left" vertical="center"/>
    </xf>
    <xf numFmtId="0" fontId="33" fillId="0" borderId="11" xfId="0" applyFont="1" applyBorder="1" applyAlignment="1" applyProtection="1">
      <alignment horizontal="left" vertical="center"/>
    </xf>
    <xf numFmtId="0" fontId="33" fillId="0" borderId="11" xfId="0" applyFont="1" applyBorder="1" applyAlignment="1" applyProtection="1">
      <alignment horizontal="left" vertical="center" wrapText="1"/>
    </xf>
    <xf numFmtId="165" fontId="33" fillId="0" borderId="11" xfId="0" applyNumberFormat="1" applyFont="1" applyBorder="1" applyAlignment="1" applyProtection="1">
      <alignment vertical="center"/>
    </xf>
    <xf numFmtId="0" fontId="33" fillId="0" borderId="11" xfId="0" applyFont="1" applyBorder="1" applyAlignment="1" applyProtection="1">
      <alignment vertical="center"/>
      <protection locked="0"/>
    </xf>
    <xf numFmtId="0" fontId="12" fillId="0" borderId="11" xfId="0" applyFont="1" applyBorder="1" applyAlignment="1">
      <alignment vertical="center"/>
    </xf>
    <xf numFmtId="165" fontId="34" fillId="0" borderId="0" xfId="0" applyNumberFormat="1" applyFont="1" applyAlignment="1" applyProtection="1"/>
    <xf numFmtId="0" fontId="27" fillId="0" borderId="0" xfId="0" applyFont="1" applyAlignment="1"/>
    <xf numFmtId="0" fontId="24" fillId="2" borderId="4" xfId="0" applyFont="1" applyFill="1" applyBorder="1" applyAlignment="1" applyProtection="1">
      <alignment horizontal="center" vertical="center" wrapText="1"/>
    </xf>
    <xf numFmtId="0" fontId="24" fillId="2" borderId="5" xfId="0" applyFont="1" applyFill="1" applyBorder="1" applyAlignment="1" applyProtection="1">
      <alignment horizontal="center" vertical="center" wrapText="1"/>
    </xf>
    <xf numFmtId="0" fontId="24" fillId="2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0" fillId="0" borderId="7" xfId="0" applyFont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0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 wrapText="1"/>
    </xf>
    <xf numFmtId="0" fontId="16" fillId="0" borderId="12" xfId="0" applyFont="1" applyFill="1" applyBorder="1" applyAlignment="1">
      <alignment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77"/>
  <sheetViews>
    <sheetView tabSelected="1" view="pageBreakPreview" topLeftCell="A61" zoomScale="86" zoomScaleNormal="100" zoomScaleSheetLayoutView="86" workbookViewId="0">
      <selection activeCell="K56" sqref="K56"/>
    </sheetView>
  </sheetViews>
  <sheetFormatPr defaultRowHeight="15" x14ac:dyDescent="0.25"/>
  <cols>
    <col min="1" max="1" width="7.28515625" customWidth="1"/>
    <col min="2" max="2" width="1.7109375" customWidth="1"/>
    <col min="3" max="3" width="5.5703125" customWidth="1"/>
    <col min="4" max="4" width="4.28515625" customWidth="1"/>
    <col min="5" max="5" width="16.85546875" customWidth="1"/>
    <col min="6" max="6" width="56.140625" customWidth="1"/>
    <col min="9" max="9" width="11.140625" customWidth="1"/>
    <col min="10" max="10" width="9.42578125" customWidth="1"/>
    <col min="11" max="11" width="31" customWidth="1"/>
    <col min="12" max="54" width="0" hidden="1" customWidth="1"/>
  </cols>
  <sheetData>
    <row r="1" spans="1:51" s="4" customFormat="1" ht="6.95" customHeight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1"/>
      <c r="L1" s="1"/>
      <c r="M1" s="1"/>
      <c r="N1" s="1"/>
      <c r="O1" s="1"/>
      <c r="P1" s="1"/>
      <c r="Q1" s="1"/>
      <c r="R1" s="1"/>
      <c r="S1" s="1"/>
    </row>
    <row r="2" spans="1:51" s="4" customFormat="1" ht="24.95" customHeight="1" x14ac:dyDescent="0.25">
      <c r="A2" s="1"/>
      <c r="B2" s="5"/>
      <c r="C2" s="61" t="s">
        <v>227</v>
      </c>
      <c r="D2" s="6"/>
      <c r="E2" s="6"/>
      <c r="F2" s="6"/>
      <c r="G2" s="6"/>
      <c r="H2" s="6"/>
      <c r="I2" s="6"/>
      <c r="J2" s="6"/>
      <c r="K2" s="1"/>
      <c r="L2" s="1"/>
      <c r="M2" s="1"/>
      <c r="N2" s="1"/>
      <c r="O2" s="1"/>
      <c r="P2" s="1"/>
      <c r="Q2" s="1"/>
      <c r="R2" s="1"/>
      <c r="S2" s="1"/>
    </row>
    <row r="3" spans="1:51" s="4" customFormat="1" ht="6.95" customHeight="1" x14ac:dyDescent="0.25">
      <c r="A3" s="1"/>
      <c r="B3" s="5"/>
      <c r="C3" s="6"/>
      <c r="D3" s="6"/>
      <c r="E3" s="6"/>
      <c r="F3" s="6"/>
      <c r="G3" s="6"/>
      <c r="H3" s="6"/>
      <c r="I3" s="6"/>
      <c r="J3" s="6"/>
      <c r="K3" s="1"/>
      <c r="L3" s="1"/>
      <c r="M3" s="1"/>
      <c r="N3" s="1"/>
      <c r="O3" s="1"/>
      <c r="P3" s="1"/>
      <c r="Q3" s="1"/>
      <c r="R3" s="1"/>
      <c r="S3" s="1"/>
    </row>
    <row r="4" spans="1:51" s="4" customFormat="1" ht="19.5" customHeight="1" x14ac:dyDescent="0.25">
      <c r="A4" s="1"/>
      <c r="B4" s="5"/>
      <c r="C4" s="41" t="s">
        <v>0</v>
      </c>
      <c r="D4" s="162"/>
      <c r="E4" s="162"/>
      <c r="F4" s="162"/>
      <c r="G4" s="162"/>
      <c r="H4" s="162"/>
      <c r="I4" s="162"/>
      <c r="J4" s="162"/>
      <c r="K4" s="1"/>
      <c r="L4" s="1"/>
      <c r="M4" s="1"/>
      <c r="N4" s="1"/>
      <c r="O4" s="1"/>
      <c r="P4" s="1"/>
      <c r="Q4" s="1"/>
      <c r="R4" s="1"/>
      <c r="S4" s="1"/>
    </row>
    <row r="5" spans="1:51" s="4" customFormat="1" ht="26.25" customHeight="1" x14ac:dyDescent="0.25">
      <c r="A5" s="1"/>
      <c r="B5" s="5"/>
      <c r="C5" s="42"/>
      <c r="D5" s="6"/>
      <c r="E5" s="163" t="s">
        <v>216</v>
      </c>
      <c r="F5" s="163"/>
      <c r="G5" s="163"/>
      <c r="H5" s="163"/>
      <c r="I5" s="163"/>
      <c r="J5" s="163"/>
      <c r="K5" s="1"/>
      <c r="L5" s="1"/>
      <c r="M5" s="1"/>
      <c r="N5" s="1"/>
      <c r="O5" s="1"/>
      <c r="P5" s="1"/>
      <c r="Q5" s="1"/>
      <c r="R5" s="1"/>
      <c r="S5" s="1"/>
    </row>
    <row r="6" spans="1:51" s="4" customFormat="1" ht="12" customHeight="1" x14ac:dyDescent="0.25">
      <c r="A6" s="1"/>
      <c r="B6" s="5"/>
      <c r="C6" s="41" t="s">
        <v>1</v>
      </c>
      <c r="D6" s="6"/>
      <c r="E6" s="6"/>
      <c r="F6" s="6"/>
      <c r="G6" s="6"/>
      <c r="H6" s="6"/>
      <c r="I6" s="6"/>
      <c r="J6" s="6"/>
      <c r="K6" s="1"/>
      <c r="L6" s="1"/>
      <c r="M6" s="1"/>
      <c r="N6" s="1"/>
      <c r="O6" s="1"/>
      <c r="P6" s="1"/>
      <c r="Q6" s="1"/>
      <c r="R6" s="1"/>
      <c r="S6" s="1"/>
    </row>
    <row r="7" spans="1:51" s="4" customFormat="1" ht="16.5" customHeight="1" x14ac:dyDescent="0.25">
      <c r="A7" s="1"/>
      <c r="B7" s="5"/>
      <c r="C7" s="42"/>
      <c r="D7" s="6"/>
      <c r="E7" s="160" t="s">
        <v>217</v>
      </c>
      <c r="F7" s="161"/>
      <c r="G7" s="161"/>
      <c r="H7" s="161"/>
      <c r="I7" s="6"/>
      <c r="J7" s="6"/>
      <c r="K7" s="1"/>
      <c r="L7" s="1"/>
      <c r="M7" s="1"/>
      <c r="N7" s="1"/>
      <c r="O7" s="1"/>
      <c r="P7" s="1"/>
      <c r="Q7" s="1"/>
      <c r="R7" s="1"/>
      <c r="S7" s="1"/>
    </row>
    <row r="8" spans="1:51" s="4" customFormat="1" ht="6.95" customHeight="1" x14ac:dyDescent="0.25">
      <c r="A8" s="1"/>
      <c r="B8" s="5"/>
      <c r="C8" s="42"/>
      <c r="D8" s="6"/>
      <c r="E8" s="6"/>
      <c r="F8" s="6"/>
      <c r="G8" s="6"/>
      <c r="H8" s="6"/>
      <c r="I8" s="6"/>
      <c r="J8" s="6"/>
      <c r="K8" s="1"/>
      <c r="L8" s="1"/>
      <c r="M8" s="1"/>
      <c r="N8" s="1"/>
      <c r="O8" s="1"/>
      <c r="P8" s="1"/>
      <c r="Q8" s="1"/>
      <c r="R8" s="1"/>
      <c r="S8" s="1"/>
    </row>
    <row r="9" spans="1:51" s="4" customFormat="1" ht="21.75" customHeight="1" x14ac:dyDescent="0.25">
      <c r="A9" s="1"/>
      <c r="B9" s="5"/>
      <c r="C9" s="41" t="s">
        <v>2</v>
      </c>
      <c r="D9" s="6"/>
      <c r="E9" s="6"/>
      <c r="F9" s="41" t="s">
        <v>218</v>
      </c>
      <c r="G9" s="6"/>
      <c r="H9" s="6"/>
      <c r="I9" s="41" t="s">
        <v>3</v>
      </c>
      <c r="J9" s="8"/>
      <c r="K9" s="1"/>
      <c r="L9" s="1"/>
      <c r="M9" s="1"/>
      <c r="N9" s="1"/>
      <c r="O9" s="1"/>
      <c r="P9" s="1"/>
      <c r="Q9" s="1"/>
      <c r="R9" s="1"/>
      <c r="S9" s="1"/>
    </row>
    <row r="10" spans="1:51" s="4" customFormat="1" ht="6.95" customHeight="1" x14ac:dyDescent="0.25">
      <c r="A10" s="1"/>
      <c r="B10" s="5"/>
      <c r="C10" s="42"/>
      <c r="D10" s="6"/>
      <c r="E10" s="6"/>
      <c r="F10" s="6"/>
      <c r="G10" s="6"/>
      <c r="H10" s="6"/>
      <c r="I10" s="42"/>
      <c r="J10" s="6"/>
      <c r="K10" s="1"/>
      <c r="L10" s="1"/>
      <c r="M10" s="1"/>
      <c r="N10" s="1"/>
      <c r="O10" s="1"/>
      <c r="P10" s="1"/>
      <c r="Q10" s="1"/>
      <c r="R10" s="1"/>
      <c r="S10" s="1"/>
    </row>
    <row r="11" spans="1:51" s="4" customFormat="1" ht="47.25" customHeight="1" x14ac:dyDescent="0.25">
      <c r="A11" s="1"/>
      <c r="B11" s="5"/>
      <c r="C11" s="41" t="s">
        <v>4</v>
      </c>
      <c r="D11" s="6"/>
      <c r="E11" s="6"/>
      <c r="F11" s="41" t="s">
        <v>219</v>
      </c>
      <c r="G11" s="6"/>
      <c r="H11" s="6"/>
      <c r="I11" s="41" t="s">
        <v>5</v>
      </c>
      <c r="J11" s="163" t="s">
        <v>220</v>
      </c>
      <c r="K11" s="163"/>
      <c r="L11" s="1"/>
      <c r="M11" s="1"/>
      <c r="N11" s="1"/>
      <c r="O11" s="1"/>
      <c r="P11" s="1"/>
      <c r="Q11" s="1"/>
      <c r="R11" s="1"/>
      <c r="S11" s="1"/>
    </row>
    <row r="12" spans="1:51" s="4" customFormat="1" ht="39.75" customHeight="1" x14ac:dyDescent="0.25">
      <c r="A12" s="1"/>
      <c r="B12" s="5"/>
      <c r="C12" s="41" t="s">
        <v>6</v>
      </c>
      <c r="D12" s="6"/>
      <c r="E12" s="6"/>
      <c r="F12" s="7"/>
      <c r="G12" s="6"/>
      <c r="H12" s="6"/>
      <c r="I12" s="41" t="s">
        <v>7</v>
      </c>
      <c r="J12" s="163" t="s">
        <v>221</v>
      </c>
      <c r="K12" s="163"/>
      <c r="L12" s="1"/>
      <c r="M12" s="1"/>
      <c r="N12" s="1"/>
      <c r="O12" s="1"/>
      <c r="P12" s="1"/>
      <c r="Q12" s="1"/>
      <c r="R12" s="1"/>
      <c r="S12" s="1"/>
    </row>
    <row r="13" spans="1:51" s="4" customFormat="1" ht="10.35" customHeight="1" x14ac:dyDescent="0.25">
      <c r="A13" s="1"/>
      <c r="B13" s="5"/>
      <c r="C13" s="6"/>
      <c r="D13" s="6"/>
      <c r="E13" s="6"/>
      <c r="F13" s="6"/>
      <c r="G13" s="6"/>
      <c r="H13" s="6"/>
      <c r="I13" s="6"/>
      <c r="J13" s="6"/>
      <c r="K13" s="1"/>
      <c r="L13" s="1"/>
      <c r="M13" s="1"/>
      <c r="N13" s="1"/>
      <c r="O13" s="1"/>
      <c r="P13" s="1"/>
      <c r="Q13" s="1"/>
      <c r="R13" s="1"/>
      <c r="S13" s="1"/>
    </row>
    <row r="14" spans="1:51" s="11" customFormat="1" ht="51.75" customHeight="1" x14ac:dyDescent="0.25">
      <c r="A14" s="9"/>
      <c r="B14" s="10"/>
      <c r="C14" s="154" t="s">
        <v>8</v>
      </c>
      <c r="D14" s="155" t="s">
        <v>9</v>
      </c>
      <c r="E14" s="155" t="s">
        <v>10</v>
      </c>
      <c r="F14" s="155" t="s">
        <v>11</v>
      </c>
      <c r="G14" s="155" t="s">
        <v>12</v>
      </c>
      <c r="H14" s="155" t="s">
        <v>13</v>
      </c>
      <c r="I14" s="155" t="s">
        <v>14</v>
      </c>
      <c r="J14" s="156" t="s">
        <v>15</v>
      </c>
      <c r="K14" s="157" t="s">
        <v>222</v>
      </c>
      <c r="L14" s="9"/>
      <c r="M14" s="9"/>
      <c r="N14" s="9"/>
      <c r="O14" s="9"/>
      <c r="P14" s="9"/>
      <c r="Q14" s="9"/>
      <c r="R14" s="9"/>
      <c r="S14" s="9"/>
    </row>
    <row r="15" spans="1:51" s="4" customFormat="1" ht="22.9" customHeight="1" x14ac:dyDescent="0.25">
      <c r="A15" s="1"/>
      <c r="B15" s="5"/>
      <c r="C15" s="12" t="s">
        <v>17</v>
      </c>
      <c r="D15" s="6"/>
      <c r="E15" s="6"/>
      <c r="F15" s="6"/>
      <c r="G15" s="6"/>
      <c r="H15" s="6"/>
      <c r="I15" s="6"/>
      <c r="J15" s="13"/>
      <c r="K15" s="1"/>
      <c r="L15" s="1"/>
      <c r="M15" s="1"/>
      <c r="N15" s="1"/>
      <c r="O15" s="1"/>
      <c r="P15" s="1"/>
      <c r="Q15" s="1"/>
      <c r="R15" s="1"/>
      <c r="S15" s="1"/>
      <c r="AH15" s="14" t="s">
        <v>18</v>
      </c>
      <c r="AI15" s="14" t="s">
        <v>19</v>
      </c>
      <c r="AY15" s="15">
        <f>AY16+AY50</f>
        <v>0</v>
      </c>
    </row>
    <row r="16" spans="1:51" s="16" customFormat="1" ht="25.9" customHeight="1" x14ac:dyDescent="0.25">
      <c r="B16" s="17"/>
      <c r="C16" s="88"/>
      <c r="D16" s="89" t="s">
        <v>18</v>
      </c>
      <c r="E16" s="103" t="s">
        <v>20</v>
      </c>
      <c r="F16" s="103" t="s">
        <v>21</v>
      </c>
      <c r="G16" s="88"/>
      <c r="H16" s="88"/>
      <c r="I16" s="101"/>
      <c r="J16" s="152"/>
      <c r="K16" s="153"/>
      <c r="AF16" s="21" t="s">
        <v>22</v>
      </c>
      <c r="AH16" s="22" t="s">
        <v>18</v>
      </c>
      <c r="AI16" s="22" t="s">
        <v>23</v>
      </c>
      <c r="AM16" s="21" t="s">
        <v>24</v>
      </c>
      <c r="AY16" s="23">
        <f>AY17+AY33+AY39+AY42+AY45</f>
        <v>0</v>
      </c>
    </row>
    <row r="17" spans="1:53" s="16" customFormat="1" ht="22.9" customHeight="1" x14ac:dyDescent="0.2">
      <c r="B17" s="17"/>
      <c r="C17" s="88"/>
      <c r="D17" s="89" t="s">
        <v>18</v>
      </c>
      <c r="E17" s="90" t="s">
        <v>22</v>
      </c>
      <c r="F17" s="90" t="s">
        <v>25</v>
      </c>
      <c r="G17" s="88"/>
      <c r="H17" s="88"/>
      <c r="I17" s="101"/>
      <c r="J17" s="102"/>
      <c r="K17" s="153"/>
      <c r="AF17" s="21" t="s">
        <v>22</v>
      </c>
      <c r="AH17" s="22" t="s">
        <v>18</v>
      </c>
      <c r="AI17" s="22" t="s">
        <v>22</v>
      </c>
      <c r="AM17" s="21" t="s">
        <v>24</v>
      </c>
      <c r="AY17" s="23">
        <f>SUM(AY18:AY32)</f>
        <v>0</v>
      </c>
    </row>
    <row r="18" spans="1:53" s="4" customFormat="1" ht="45" customHeight="1" x14ac:dyDescent="0.25">
      <c r="A18" s="1"/>
      <c r="B18" s="5"/>
      <c r="C18" s="43" t="s">
        <v>22</v>
      </c>
      <c r="D18" s="43" t="s">
        <v>26</v>
      </c>
      <c r="E18" s="44" t="s">
        <v>27</v>
      </c>
      <c r="F18" s="45" t="s">
        <v>28</v>
      </c>
      <c r="G18" s="46" t="s">
        <v>29</v>
      </c>
      <c r="H18" s="47">
        <v>16.5</v>
      </c>
      <c r="I18" s="48">
        <v>0</v>
      </c>
      <c r="J18" s="47">
        <f t="shared" ref="J18:J22" si="0">ROUND(I18*H18,3)</f>
        <v>0</v>
      </c>
      <c r="K18" s="51" t="s">
        <v>223</v>
      </c>
      <c r="L18" s="1"/>
      <c r="M18" s="1"/>
      <c r="N18" s="1"/>
      <c r="O18" s="1"/>
      <c r="P18" s="1"/>
      <c r="Q18" s="1"/>
      <c r="R18" s="1"/>
      <c r="S18" s="1"/>
      <c r="AF18" s="25" t="s">
        <v>30</v>
      </c>
      <c r="AH18" s="25" t="s">
        <v>26</v>
      </c>
      <c r="AI18" s="25" t="s">
        <v>31</v>
      </c>
      <c r="AM18" s="14" t="s">
        <v>24</v>
      </c>
      <c r="AS18" s="26" t="e">
        <f>IF(#REF!="základná",J18,0)</f>
        <v>#REF!</v>
      </c>
      <c r="AT18" s="26" t="e">
        <f>IF(#REF!="znížená",J18,0)</f>
        <v>#REF!</v>
      </c>
      <c r="AU18" s="26" t="e">
        <f>IF(#REF!="zákl. prenesená",J18,0)</f>
        <v>#REF!</v>
      </c>
      <c r="AV18" s="26" t="e">
        <f>IF(#REF!="zníž. prenesená",J18,0)</f>
        <v>#REF!</v>
      </c>
      <c r="AW18" s="26" t="e">
        <f>IF(#REF!="nulová",J18,0)</f>
        <v>#REF!</v>
      </c>
      <c r="AX18" s="14" t="s">
        <v>31</v>
      </c>
      <c r="AY18" s="27">
        <f t="shared" ref="AY18:AY26" si="1">ROUND(I18*H18,3)</f>
        <v>0</v>
      </c>
      <c r="AZ18" s="14" t="s">
        <v>30</v>
      </c>
      <c r="BA18" s="25" t="s">
        <v>32</v>
      </c>
    </row>
    <row r="19" spans="1:53" s="4" customFormat="1" ht="51" customHeight="1" x14ac:dyDescent="0.25">
      <c r="A19" s="1"/>
      <c r="B19" s="5"/>
      <c r="C19" s="43" t="s">
        <v>31</v>
      </c>
      <c r="D19" s="43" t="s">
        <v>26</v>
      </c>
      <c r="E19" s="44" t="s">
        <v>33</v>
      </c>
      <c r="F19" s="45" t="s">
        <v>34</v>
      </c>
      <c r="G19" s="46" t="s">
        <v>29</v>
      </c>
      <c r="H19" s="47">
        <v>16.5</v>
      </c>
      <c r="I19" s="48">
        <v>0</v>
      </c>
      <c r="J19" s="47">
        <f t="shared" si="0"/>
        <v>0</v>
      </c>
      <c r="K19" s="51" t="s">
        <v>223</v>
      </c>
      <c r="L19" s="1"/>
      <c r="M19" s="1"/>
      <c r="N19" s="1"/>
      <c r="O19" s="1"/>
      <c r="P19" s="1"/>
      <c r="Q19" s="1"/>
      <c r="R19" s="1"/>
      <c r="S19" s="1"/>
      <c r="AF19" s="25" t="s">
        <v>30</v>
      </c>
      <c r="AH19" s="25" t="s">
        <v>26</v>
      </c>
      <c r="AI19" s="25" t="s">
        <v>31</v>
      </c>
      <c r="AM19" s="14" t="s">
        <v>24</v>
      </c>
      <c r="AS19" s="26" t="e">
        <f>IF(#REF!="základná",J19,0)</f>
        <v>#REF!</v>
      </c>
      <c r="AT19" s="26" t="e">
        <f>IF(#REF!="znížená",J19,0)</f>
        <v>#REF!</v>
      </c>
      <c r="AU19" s="26" t="e">
        <f>IF(#REF!="zákl. prenesená",J19,0)</f>
        <v>#REF!</v>
      </c>
      <c r="AV19" s="26" t="e">
        <f>IF(#REF!="zníž. prenesená",J19,0)</f>
        <v>#REF!</v>
      </c>
      <c r="AW19" s="26" t="e">
        <f>IF(#REF!="nulová",J19,0)</f>
        <v>#REF!</v>
      </c>
      <c r="AX19" s="14" t="s">
        <v>31</v>
      </c>
      <c r="AY19" s="27">
        <f t="shared" si="1"/>
        <v>0</v>
      </c>
      <c r="AZ19" s="14" t="s">
        <v>30</v>
      </c>
      <c r="BA19" s="25" t="s">
        <v>35</v>
      </c>
    </row>
    <row r="20" spans="1:53" s="4" customFormat="1" ht="44.25" customHeight="1" x14ac:dyDescent="0.25">
      <c r="A20" s="1"/>
      <c r="B20" s="5"/>
      <c r="C20" s="43" t="s">
        <v>36</v>
      </c>
      <c r="D20" s="43" t="s">
        <v>26</v>
      </c>
      <c r="E20" s="44" t="s">
        <v>37</v>
      </c>
      <c r="F20" s="45" t="s">
        <v>38</v>
      </c>
      <c r="G20" s="46" t="s">
        <v>29</v>
      </c>
      <c r="H20" s="47">
        <v>16.5</v>
      </c>
      <c r="I20" s="48">
        <v>0</v>
      </c>
      <c r="J20" s="47">
        <f t="shared" si="0"/>
        <v>0</v>
      </c>
      <c r="K20" s="51" t="s">
        <v>223</v>
      </c>
      <c r="L20" s="1"/>
      <c r="M20" s="1"/>
      <c r="N20" s="1"/>
      <c r="O20" s="1"/>
      <c r="P20" s="1"/>
      <c r="Q20" s="1"/>
      <c r="R20" s="1"/>
      <c r="S20" s="1"/>
      <c r="AF20" s="25" t="s">
        <v>30</v>
      </c>
      <c r="AH20" s="25" t="s">
        <v>26</v>
      </c>
      <c r="AI20" s="25" t="s">
        <v>31</v>
      </c>
      <c r="AM20" s="14" t="s">
        <v>24</v>
      </c>
      <c r="AS20" s="26" t="e">
        <f>IF(#REF!="základná",J20,0)</f>
        <v>#REF!</v>
      </c>
      <c r="AT20" s="26" t="e">
        <f>IF(#REF!="znížená",J20,0)</f>
        <v>#REF!</v>
      </c>
      <c r="AU20" s="26" t="e">
        <f>IF(#REF!="zákl. prenesená",J20,0)</f>
        <v>#REF!</v>
      </c>
      <c r="AV20" s="26" t="e">
        <f>IF(#REF!="zníž. prenesená",J20,0)</f>
        <v>#REF!</v>
      </c>
      <c r="AW20" s="26" t="e">
        <f>IF(#REF!="nulová",J20,0)</f>
        <v>#REF!</v>
      </c>
      <c r="AX20" s="14" t="s">
        <v>31</v>
      </c>
      <c r="AY20" s="27">
        <f t="shared" si="1"/>
        <v>0</v>
      </c>
      <c r="AZ20" s="14" t="s">
        <v>30</v>
      </c>
      <c r="BA20" s="25" t="s">
        <v>39</v>
      </c>
    </row>
    <row r="21" spans="1:53" s="4" customFormat="1" ht="32.25" customHeight="1" x14ac:dyDescent="0.25">
      <c r="A21" s="1"/>
      <c r="B21" s="5"/>
      <c r="C21" s="63" t="s">
        <v>30</v>
      </c>
      <c r="D21" s="63" t="s">
        <v>26</v>
      </c>
      <c r="E21" s="64" t="s">
        <v>40</v>
      </c>
      <c r="F21" s="65" t="s">
        <v>41</v>
      </c>
      <c r="G21" s="66" t="s">
        <v>29</v>
      </c>
      <c r="H21" s="67">
        <v>25.5</v>
      </c>
      <c r="I21" s="77"/>
      <c r="J21" s="78"/>
      <c r="K21" s="68"/>
      <c r="L21" s="1"/>
      <c r="M21" s="1"/>
      <c r="N21" s="1"/>
      <c r="O21" s="1"/>
      <c r="P21" s="1"/>
      <c r="Q21" s="1"/>
      <c r="R21" s="1"/>
      <c r="S21" s="1"/>
      <c r="AF21" s="25" t="s">
        <v>30</v>
      </c>
      <c r="AH21" s="25" t="s">
        <v>26</v>
      </c>
      <c r="AI21" s="25" t="s">
        <v>31</v>
      </c>
      <c r="AM21" s="14" t="s">
        <v>24</v>
      </c>
      <c r="AS21" s="26" t="e">
        <f>IF(#REF!="základná",J21,0)</f>
        <v>#REF!</v>
      </c>
      <c r="AT21" s="26" t="e">
        <f>IF(#REF!="znížená",J21,0)</f>
        <v>#REF!</v>
      </c>
      <c r="AU21" s="26" t="e">
        <f>IF(#REF!="zákl. prenesená",J21,0)</f>
        <v>#REF!</v>
      </c>
      <c r="AV21" s="26" t="e">
        <f>IF(#REF!="zníž. prenesená",J21,0)</f>
        <v>#REF!</v>
      </c>
      <c r="AW21" s="26" t="e">
        <f>IF(#REF!="nulová",J21,0)</f>
        <v>#REF!</v>
      </c>
      <c r="AX21" s="14" t="s">
        <v>31</v>
      </c>
      <c r="AY21" s="27">
        <f t="shared" si="1"/>
        <v>0</v>
      </c>
      <c r="AZ21" s="14" t="s">
        <v>30</v>
      </c>
      <c r="BA21" s="25" t="s">
        <v>42</v>
      </c>
    </row>
    <row r="22" spans="1:53" s="4" customFormat="1" ht="41.25" customHeight="1" x14ac:dyDescent="0.25">
      <c r="A22" s="1"/>
      <c r="B22" s="5"/>
      <c r="C22" s="43" t="s">
        <v>43</v>
      </c>
      <c r="D22" s="43" t="s">
        <v>26</v>
      </c>
      <c r="E22" s="44" t="s">
        <v>44</v>
      </c>
      <c r="F22" s="45" t="s">
        <v>45</v>
      </c>
      <c r="G22" s="46" t="s">
        <v>29</v>
      </c>
      <c r="H22" s="47">
        <v>25.5</v>
      </c>
      <c r="I22" s="48">
        <v>0</v>
      </c>
      <c r="J22" s="47">
        <f t="shared" si="0"/>
        <v>0</v>
      </c>
      <c r="K22" s="51" t="s">
        <v>223</v>
      </c>
      <c r="L22" s="1"/>
      <c r="M22" s="1"/>
      <c r="N22" s="1"/>
      <c r="O22" s="1"/>
      <c r="P22" s="1"/>
      <c r="Q22" s="1"/>
      <c r="R22" s="1"/>
      <c r="S22" s="1"/>
      <c r="AF22" s="25" t="s">
        <v>30</v>
      </c>
      <c r="AH22" s="25" t="s">
        <v>26</v>
      </c>
      <c r="AI22" s="25" t="s">
        <v>31</v>
      </c>
      <c r="AM22" s="14" t="s">
        <v>24</v>
      </c>
      <c r="AS22" s="26" t="e">
        <f>IF(#REF!="základná",J22,0)</f>
        <v>#REF!</v>
      </c>
      <c r="AT22" s="26" t="e">
        <f>IF(#REF!="znížená",J22,0)</f>
        <v>#REF!</v>
      </c>
      <c r="AU22" s="26" t="e">
        <f>IF(#REF!="zákl. prenesená",J22,0)</f>
        <v>#REF!</v>
      </c>
      <c r="AV22" s="26" t="e">
        <f>IF(#REF!="zníž. prenesená",J22,0)</f>
        <v>#REF!</v>
      </c>
      <c r="AW22" s="26" t="e">
        <f>IF(#REF!="nulová",J22,0)</f>
        <v>#REF!</v>
      </c>
      <c r="AX22" s="14" t="s">
        <v>31</v>
      </c>
      <c r="AY22" s="27">
        <f t="shared" si="1"/>
        <v>0</v>
      </c>
      <c r="AZ22" s="14" t="s">
        <v>30</v>
      </c>
      <c r="BA22" s="25" t="s">
        <v>46</v>
      </c>
    </row>
    <row r="23" spans="1:53" s="4" customFormat="1" ht="24.75" customHeight="1" x14ac:dyDescent="0.25">
      <c r="A23" s="1"/>
      <c r="B23" s="5"/>
      <c r="C23" s="69" t="s">
        <v>47</v>
      </c>
      <c r="D23" s="69" t="s">
        <v>48</v>
      </c>
      <c r="E23" s="70" t="s">
        <v>49</v>
      </c>
      <c r="F23" s="71" t="s">
        <v>50</v>
      </c>
      <c r="G23" s="72" t="s">
        <v>51</v>
      </c>
      <c r="H23" s="73">
        <v>7.2</v>
      </c>
      <c r="I23" s="79"/>
      <c r="J23" s="80"/>
      <c r="K23" s="68"/>
      <c r="L23" s="1"/>
      <c r="M23" s="1"/>
      <c r="N23" s="1"/>
      <c r="O23" s="1"/>
      <c r="P23" s="1"/>
      <c r="Q23" s="1"/>
      <c r="R23" s="1"/>
      <c r="S23" s="1"/>
      <c r="AF23" s="25" t="s">
        <v>52</v>
      </c>
      <c r="AH23" s="25" t="s">
        <v>48</v>
      </c>
      <c r="AI23" s="25" t="s">
        <v>31</v>
      </c>
      <c r="AM23" s="14" t="s">
        <v>24</v>
      </c>
      <c r="AS23" s="26" t="e">
        <f>IF(#REF!="základná",J23,0)</f>
        <v>#REF!</v>
      </c>
      <c r="AT23" s="26" t="e">
        <f>IF(#REF!="znížená",J23,0)</f>
        <v>#REF!</v>
      </c>
      <c r="AU23" s="26" t="e">
        <f>IF(#REF!="zákl. prenesená",J23,0)</f>
        <v>#REF!</v>
      </c>
      <c r="AV23" s="26" t="e">
        <f>IF(#REF!="zníž. prenesená",J23,0)</f>
        <v>#REF!</v>
      </c>
      <c r="AW23" s="26" t="e">
        <f>IF(#REF!="nulová",J23,0)</f>
        <v>#REF!</v>
      </c>
      <c r="AX23" s="14" t="s">
        <v>31</v>
      </c>
      <c r="AY23" s="27">
        <f t="shared" si="1"/>
        <v>0</v>
      </c>
      <c r="AZ23" s="14" t="s">
        <v>30</v>
      </c>
      <c r="BA23" s="25" t="s">
        <v>53</v>
      </c>
    </row>
    <row r="24" spans="1:53" s="4" customFormat="1" ht="24" customHeight="1" x14ac:dyDescent="0.25">
      <c r="A24" s="1"/>
      <c r="B24" s="5"/>
      <c r="C24" s="69" t="s">
        <v>54</v>
      </c>
      <c r="D24" s="69" t="s">
        <v>48</v>
      </c>
      <c r="E24" s="70" t="s">
        <v>55</v>
      </c>
      <c r="F24" s="71" t="s">
        <v>56</v>
      </c>
      <c r="G24" s="72" t="s">
        <v>51</v>
      </c>
      <c r="H24" s="73">
        <v>7.2</v>
      </c>
      <c r="I24" s="79"/>
      <c r="J24" s="80"/>
      <c r="K24" s="68"/>
      <c r="L24" s="1"/>
      <c r="M24" s="1"/>
      <c r="N24" s="1"/>
      <c r="O24" s="1"/>
      <c r="P24" s="1"/>
      <c r="Q24" s="1"/>
      <c r="R24" s="1"/>
      <c r="S24" s="1"/>
      <c r="AF24" s="25" t="s">
        <v>52</v>
      </c>
      <c r="AH24" s="25" t="s">
        <v>48</v>
      </c>
      <c r="AI24" s="25" t="s">
        <v>31</v>
      </c>
      <c r="AM24" s="14" t="s">
        <v>24</v>
      </c>
      <c r="AS24" s="26" t="e">
        <f>IF(#REF!="základná",J24,0)</f>
        <v>#REF!</v>
      </c>
      <c r="AT24" s="26" t="e">
        <f>IF(#REF!="znížená",J24,0)</f>
        <v>#REF!</v>
      </c>
      <c r="AU24" s="26" t="e">
        <f>IF(#REF!="zákl. prenesená",J24,0)</f>
        <v>#REF!</v>
      </c>
      <c r="AV24" s="26" t="e">
        <f>IF(#REF!="zníž. prenesená",J24,0)</f>
        <v>#REF!</v>
      </c>
      <c r="AW24" s="26" t="e">
        <f>IF(#REF!="nulová",J24,0)</f>
        <v>#REF!</v>
      </c>
      <c r="AX24" s="14" t="s">
        <v>31</v>
      </c>
      <c r="AY24" s="27">
        <f t="shared" si="1"/>
        <v>0</v>
      </c>
      <c r="AZ24" s="14" t="s">
        <v>30</v>
      </c>
      <c r="BA24" s="25" t="s">
        <v>57</v>
      </c>
    </row>
    <row r="25" spans="1:53" s="4" customFormat="1" ht="43.5" customHeight="1" x14ac:dyDescent="0.25">
      <c r="A25" s="1"/>
      <c r="B25" s="5"/>
      <c r="C25" s="43" t="s">
        <v>52</v>
      </c>
      <c r="D25" s="43" t="s">
        <v>26</v>
      </c>
      <c r="E25" s="44" t="s">
        <v>58</v>
      </c>
      <c r="F25" s="45" t="s">
        <v>59</v>
      </c>
      <c r="G25" s="46" t="s">
        <v>60</v>
      </c>
      <c r="H25" s="47">
        <v>444</v>
      </c>
      <c r="I25" s="48">
        <v>0</v>
      </c>
      <c r="J25" s="47">
        <v>0</v>
      </c>
      <c r="K25" s="51" t="s">
        <v>223</v>
      </c>
      <c r="L25" s="1"/>
      <c r="M25" s="1"/>
      <c r="N25" s="1"/>
      <c r="O25" s="1"/>
      <c r="P25" s="1"/>
      <c r="Q25" s="1"/>
      <c r="R25" s="1"/>
      <c r="S25" s="1"/>
      <c r="AF25" s="25" t="s">
        <v>30</v>
      </c>
      <c r="AH25" s="25" t="s">
        <v>26</v>
      </c>
      <c r="AI25" s="25" t="s">
        <v>31</v>
      </c>
      <c r="AM25" s="14" t="s">
        <v>24</v>
      </c>
      <c r="AS25" s="26" t="e">
        <f>IF(#REF!="základná",J25,0)</f>
        <v>#REF!</v>
      </c>
      <c r="AT25" s="26" t="e">
        <f>IF(#REF!="znížená",J25,0)</f>
        <v>#REF!</v>
      </c>
      <c r="AU25" s="26" t="e">
        <f>IF(#REF!="zákl. prenesená",J25,0)</f>
        <v>#REF!</v>
      </c>
      <c r="AV25" s="26" t="e">
        <f>IF(#REF!="zníž. prenesená",J25,0)</f>
        <v>#REF!</v>
      </c>
      <c r="AW25" s="26" t="e">
        <f>IF(#REF!="nulová",J25,0)</f>
        <v>#REF!</v>
      </c>
      <c r="AX25" s="14" t="s">
        <v>31</v>
      </c>
      <c r="AY25" s="27">
        <f t="shared" si="1"/>
        <v>0</v>
      </c>
      <c r="AZ25" s="14" t="s">
        <v>30</v>
      </c>
      <c r="BA25" s="25" t="s">
        <v>61</v>
      </c>
    </row>
    <row r="26" spans="1:53" s="4" customFormat="1" ht="29.25" customHeight="1" x14ac:dyDescent="0.25">
      <c r="A26" s="1"/>
      <c r="B26" s="5"/>
      <c r="C26" s="69" t="s">
        <v>62</v>
      </c>
      <c r="D26" s="69" t="s">
        <v>48</v>
      </c>
      <c r="E26" s="70" t="s">
        <v>63</v>
      </c>
      <c r="F26" s="71" t="s">
        <v>64</v>
      </c>
      <c r="G26" s="72" t="s">
        <v>65</v>
      </c>
      <c r="H26" s="73">
        <v>13.72</v>
      </c>
      <c r="I26" s="79"/>
      <c r="J26" s="80"/>
      <c r="K26" s="74"/>
      <c r="L26" s="1"/>
      <c r="M26" s="1"/>
      <c r="N26" s="1"/>
      <c r="O26" s="1"/>
      <c r="P26" s="1"/>
      <c r="Q26" s="1"/>
      <c r="R26" s="1"/>
      <c r="S26" s="1"/>
      <c r="AF26" s="25" t="s">
        <v>52</v>
      </c>
      <c r="AH26" s="25" t="s">
        <v>48</v>
      </c>
      <c r="AI26" s="25" t="s">
        <v>31</v>
      </c>
      <c r="AM26" s="14" t="s">
        <v>24</v>
      </c>
      <c r="AS26" s="26" t="e">
        <f>IF(#REF!="základná",J26,0)</f>
        <v>#REF!</v>
      </c>
      <c r="AT26" s="26" t="e">
        <f>IF(#REF!="znížená",J26,0)</f>
        <v>#REF!</v>
      </c>
      <c r="AU26" s="26" t="e">
        <f>IF(#REF!="zákl. prenesená",J26,0)</f>
        <v>#REF!</v>
      </c>
      <c r="AV26" s="26" t="e">
        <f>IF(#REF!="zníž. prenesená",J26,0)</f>
        <v>#REF!</v>
      </c>
      <c r="AW26" s="26" t="e">
        <f>IF(#REF!="nulová",J26,0)</f>
        <v>#REF!</v>
      </c>
      <c r="AX26" s="14" t="s">
        <v>31</v>
      </c>
      <c r="AY26" s="27">
        <f t="shared" si="1"/>
        <v>0</v>
      </c>
      <c r="AZ26" s="14" t="s">
        <v>30</v>
      </c>
      <c r="BA26" s="25" t="s">
        <v>66</v>
      </c>
    </row>
    <row r="27" spans="1:53" s="28" customFormat="1" ht="21" customHeight="1" x14ac:dyDescent="0.25">
      <c r="B27" s="29"/>
      <c r="C27" s="30"/>
      <c r="D27" s="31" t="s">
        <v>67</v>
      </c>
      <c r="E27" s="30"/>
      <c r="F27" s="32" t="s">
        <v>68</v>
      </c>
      <c r="G27" s="30"/>
      <c r="H27" s="33">
        <v>13.72</v>
      </c>
      <c r="I27" s="34"/>
      <c r="J27" s="30"/>
      <c r="K27" s="49"/>
      <c r="AH27" s="35" t="s">
        <v>67</v>
      </c>
      <c r="AI27" s="35" t="s">
        <v>31</v>
      </c>
      <c r="AJ27" s="28" t="s">
        <v>31</v>
      </c>
      <c r="AK27" s="28" t="s">
        <v>69</v>
      </c>
      <c r="AL27" s="28" t="s">
        <v>22</v>
      </c>
      <c r="AM27" s="35" t="s">
        <v>24</v>
      </c>
    </row>
    <row r="28" spans="1:53" s="4" customFormat="1" ht="51" customHeight="1" x14ac:dyDescent="0.25">
      <c r="A28" s="1"/>
      <c r="B28" s="5"/>
      <c r="C28" s="43" t="s">
        <v>70</v>
      </c>
      <c r="D28" s="43" t="s">
        <v>26</v>
      </c>
      <c r="E28" s="44" t="s">
        <v>71</v>
      </c>
      <c r="F28" s="45" t="s">
        <v>72</v>
      </c>
      <c r="G28" s="46" t="s">
        <v>60</v>
      </c>
      <c r="H28" s="47">
        <v>135</v>
      </c>
      <c r="I28" s="48">
        <v>0</v>
      </c>
      <c r="J28" s="47">
        <f>ROUND(I28*H28,3)</f>
        <v>0</v>
      </c>
      <c r="K28" s="51" t="s">
        <v>223</v>
      </c>
      <c r="L28" s="1"/>
      <c r="M28" s="1"/>
      <c r="N28" s="1"/>
      <c r="O28" s="1"/>
      <c r="P28" s="1"/>
      <c r="Q28" s="1"/>
      <c r="R28" s="1"/>
      <c r="S28" s="1"/>
      <c r="AF28" s="25" t="s">
        <v>30</v>
      </c>
      <c r="AH28" s="25" t="s">
        <v>26</v>
      </c>
      <c r="AI28" s="25" t="s">
        <v>31</v>
      </c>
      <c r="AM28" s="14" t="s">
        <v>24</v>
      </c>
      <c r="AS28" s="26" t="e">
        <f>IF(#REF!="základná",J28,0)</f>
        <v>#REF!</v>
      </c>
      <c r="AT28" s="26" t="e">
        <f>IF(#REF!="znížená",J28,0)</f>
        <v>#REF!</v>
      </c>
      <c r="AU28" s="26" t="e">
        <f>IF(#REF!="zákl. prenesená",J28,0)</f>
        <v>#REF!</v>
      </c>
      <c r="AV28" s="26" t="e">
        <f>IF(#REF!="zníž. prenesená",J28,0)</f>
        <v>#REF!</v>
      </c>
      <c r="AW28" s="26" t="e">
        <f>IF(#REF!="nulová",J28,0)</f>
        <v>#REF!</v>
      </c>
      <c r="AX28" s="14" t="s">
        <v>31</v>
      </c>
      <c r="AY28" s="27">
        <f>ROUND(I28*H28,3)</f>
        <v>0</v>
      </c>
      <c r="AZ28" s="14" t="s">
        <v>30</v>
      </c>
      <c r="BA28" s="25" t="s">
        <v>73</v>
      </c>
    </row>
    <row r="29" spans="1:53" s="4" customFormat="1" ht="60" customHeight="1" x14ac:dyDescent="0.25">
      <c r="A29" s="1"/>
      <c r="B29" s="5"/>
      <c r="C29" s="75">
        <v>44207</v>
      </c>
      <c r="D29" s="63" t="s">
        <v>26</v>
      </c>
      <c r="E29" s="64" t="s">
        <v>74</v>
      </c>
      <c r="F29" s="65" t="s">
        <v>75</v>
      </c>
      <c r="G29" s="66" t="s">
        <v>76</v>
      </c>
      <c r="H29" s="67">
        <f>14.4*30/100</f>
        <v>4.32</v>
      </c>
      <c r="I29" s="77"/>
      <c r="J29" s="78"/>
      <c r="K29" s="68" t="s">
        <v>236</v>
      </c>
      <c r="L29" s="1"/>
      <c r="M29" s="1"/>
      <c r="N29" s="1"/>
      <c r="O29" s="1"/>
      <c r="P29" s="1"/>
      <c r="Q29" s="1"/>
      <c r="R29" s="1"/>
      <c r="S29" s="1"/>
      <c r="AF29" s="25" t="s">
        <v>30</v>
      </c>
      <c r="AH29" s="25" t="s">
        <v>26</v>
      </c>
      <c r="AI29" s="25" t="s">
        <v>31</v>
      </c>
      <c r="AM29" s="14" t="s">
        <v>24</v>
      </c>
      <c r="AS29" s="26" t="e">
        <f>IF(#REF!="základná",J29,0)</f>
        <v>#REF!</v>
      </c>
      <c r="AT29" s="26" t="e">
        <f>IF(#REF!="znížená",J29,0)</f>
        <v>#REF!</v>
      </c>
      <c r="AU29" s="26" t="e">
        <f>IF(#REF!="zákl. prenesená",J29,0)</f>
        <v>#REF!</v>
      </c>
      <c r="AV29" s="26" t="e">
        <f>IF(#REF!="zníž. prenesená",J29,0)</f>
        <v>#REF!</v>
      </c>
      <c r="AW29" s="26" t="e">
        <f>IF(#REF!="nulová",J29,0)</f>
        <v>#REF!</v>
      </c>
      <c r="AX29" s="14" t="s">
        <v>31</v>
      </c>
      <c r="AY29" s="27">
        <f>ROUND(I29*H29,3)</f>
        <v>0</v>
      </c>
      <c r="AZ29" s="14" t="s">
        <v>30</v>
      </c>
      <c r="BA29" s="25" t="s">
        <v>77</v>
      </c>
    </row>
    <row r="30" spans="1:53" s="4" customFormat="1" ht="54.75" customHeight="1" x14ac:dyDescent="0.25">
      <c r="A30" s="1"/>
      <c r="B30" s="5"/>
      <c r="C30" s="76">
        <v>44238</v>
      </c>
      <c r="D30" s="43" t="s">
        <v>26</v>
      </c>
      <c r="E30" s="87" t="s">
        <v>74</v>
      </c>
      <c r="F30" s="45" t="s">
        <v>75</v>
      </c>
      <c r="G30" s="46" t="s">
        <v>76</v>
      </c>
      <c r="H30" s="47">
        <f>14.4-H29</f>
        <v>10.08</v>
      </c>
      <c r="I30" s="48">
        <v>0</v>
      </c>
      <c r="J30" s="47">
        <v>0</v>
      </c>
      <c r="K30" s="51" t="s">
        <v>237</v>
      </c>
      <c r="L30" s="1"/>
      <c r="M30" s="1"/>
      <c r="N30" s="1"/>
      <c r="O30" s="1"/>
      <c r="P30" s="1"/>
      <c r="Q30" s="1"/>
      <c r="R30" s="1"/>
      <c r="S30" s="1"/>
      <c r="AF30" s="25"/>
      <c r="AH30" s="25"/>
      <c r="AI30" s="25"/>
      <c r="AM30" s="14"/>
      <c r="AS30" s="26"/>
      <c r="AT30" s="26"/>
      <c r="AU30" s="26"/>
      <c r="AV30" s="26"/>
      <c r="AW30" s="26"/>
      <c r="AX30" s="14"/>
      <c r="AY30" s="27"/>
      <c r="AZ30" s="14"/>
      <c r="BA30" s="25"/>
    </row>
    <row r="31" spans="1:53" s="4" customFormat="1" ht="39" customHeight="1" x14ac:dyDescent="0.25">
      <c r="A31" s="1"/>
      <c r="B31" s="5"/>
      <c r="C31" s="43" t="s">
        <v>78</v>
      </c>
      <c r="D31" s="43" t="s">
        <v>26</v>
      </c>
      <c r="E31" s="44" t="s">
        <v>79</v>
      </c>
      <c r="F31" s="45" t="s">
        <v>80</v>
      </c>
      <c r="G31" s="46" t="s">
        <v>81</v>
      </c>
      <c r="H31" s="47">
        <v>16</v>
      </c>
      <c r="I31" s="48">
        <v>0</v>
      </c>
      <c r="J31" s="47">
        <f>ROUND(I31*H31,3)</f>
        <v>0</v>
      </c>
      <c r="K31" s="51" t="s">
        <v>223</v>
      </c>
      <c r="L31" s="1"/>
      <c r="M31" s="1"/>
      <c r="N31" s="1"/>
      <c r="O31" s="1"/>
      <c r="P31" s="1"/>
      <c r="Q31" s="1"/>
      <c r="R31" s="1"/>
      <c r="S31" s="1"/>
      <c r="AF31" s="25" t="s">
        <v>30</v>
      </c>
      <c r="AH31" s="25" t="s">
        <v>26</v>
      </c>
      <c r="AI31" s="25" t="s">
        <v>31</v>
      </c>
      <c r="AM31" s="14" t="s">
        <v>24</v>
      </c>
      <c r="AS31" s="26" t="e">
        <f>IF(#REF!="základná",J31,0)</f>
        <v>#REF!</v>
      </c>
      <c r="AT31" s="26" t="e">
        <f>IF(#REF!="znížená",J31,0)</f>
        <v>#REF!</v>
      </c>
      <c r="AU31" s="26" t="e">
        <f>IF(#REF!="zákl. prenesená",J31,0)</f>
        <v>#REF!</v>
      </c>
      <c r="AV31" s="26" t="e">
        <f>IF(#REF!="zníž. prenesená",J31,0)</f>
        <v>#REF!</v>
      </c>
      <c r="AW31" s="26" t="e">
        <f>IF(#REF!="nulová",J31,0)</f>
        <v>#REF!</v>
      </c>
      <c r="AX31" s="14" t="s">
        <v>31</v>
      </c>
      <c r="AY31" s="27">
        <f>ROUND(I31*H31,3)</f>
        <v>0</v>
      </c>
      <c r="AZ31" s="14" t="s">
        <v>30</v>
      </c>
      <c r="BA31" s="25" t="s">
        <v>82</v>
      </c>
    </row>
    <row r="32" spans="1:53" s="4" customFormat="1" ht="48" customHeight="1" x14ac:dyDescent="0.25">
      <c r="A32" s="1"/>
      <c r="B32" s="5"/>
      <c r="C32" s="43" t="s">
        <v>83</v>
      </c>
      <c r="D32" s="43" t="s">
        <v>26</v>
      </c>
      <c r="E32" s="44" t="s">
        <v>84</v>
      </c>
      <c r="F32" s="45" t="s">
        <v>85</v>
      </c>
      <c r="G32" s="46" t="s">
        <v>86</v>
      </c>
      <c r="H32" s="47">
        <v>1</v>
      </c>
      <c r="I32" s="48">
        <v>0</v>
      </c>
      <c r="J32" s="47">
        <f>ROUND(I32*H32,3)</f>
        <v>0</v>
      </c>
      <c r="K32" s="51" t="s">
        <v>238</v>
      </c>
      <c r="L32" s="1"/>
      <c r="M32" s="1"/>
      <c r="N32" s="1"/>
      <c r="O32" s="1"/>
      <c r="P32" s="1"/>
      <c r="Q32" s="1"/>
      <c r="R32" s="1"/>
      <c r="S32" s="1"/>
      <c r="AF32" s="25" t="s">
        <v>30</v>
      </c>
      <c r="AH32" s="25" t="s">
        <v>26</v>
      </c>
      <c r="AI32" s="25" t="s">
        <v>31</v>
      </c>
      <c r="AM32" s="14" t="s">
        <v>24</v>
      </c>
      <c r="AS32" s="26" t="e">
        <f>IF(#REF!="základná",J32,0)</f>
        <v>#REF!</v>
      </c>
      <c r="AT32" s="26" t="e">
        <f>IF(#REF!="znížená",J32,0)</f>
        <v>#REF!</v>
      </c>
      <c r="AU32" s="26" t="e">
        <f>IF(#REF!="zákl. prenesená",J32,0)</f>
        <v>#REF!</v>
      </c>
      <c r="AV32" s="26" t="e">
        <f>IF(#REF!="zníž. prenesená",J32,0)</f>
        <v>#REF!</v>
      </c>
      <c r="AW32" s="26" t="e">
        <f>IF(#REF!="nulová",J32,0)</f>
        <v>#REF!</v>
      </c>
      <c r="AX32" s="14" t="s">
        <v>31</v>
      </c>
      <c r="AY32" s="27">
        <f>ROUND(I32*H32,3)</f>
        <v>0</v>
      </c>
      <c r="AZ32" s="14" t="s">
        <v>30</v>
      </c>
      <c r="BA32" s="25" t="s">
        <v>87</v>
      </c>
    </row>
    <row r="33" spans="1:53" s="16" customFormat="1" ht="22.9" customHeight="1" x14ac:dyDescent="0.2">
      <c r="B33" s="17"/>
      <c r="C33" s="88"/>
      <c r="D33" s="89" t="s">
        <v>18</v>
      </c>
      <c r="E33" s="90" t="s">
        <v>31</v>
      </c>
      <c r="F33" s="90" t="s">
        <v>88</v>
      </c>
      <c r="G33" s="88"/>
      <c r="H33" s="88"/>
      <c r="I33" s="19"/>
      <c r="J33" s="24"/>
      <c r="K33" s="50"/>
      <c r="AF33" s="21" t="s">
        <v>22</v>
      </c>
      <c r="AH33" s="22" t="s">
        <v>18</v>
      </c>
      <c r="AI33" s="22" t="s">
        <v>22</v>
      </c>
      <c r="AM33" s="21" t="s">
        <v>24</v>
      </c>
      <c r="AY33" s="23">
        <f>SUM(AY34:AY38)</f>
        <v>0</v>
      </c>
    </row>
    <row r="34" spans="1:53" s="4" customFormat="1" ht="20.25" customHeight="1" x14ac:dyDescent="0.25">
      <c r="A34" s="1"/>
      <c r="B34" s="5"/>
      <c r="C34" s="63" t="s">
        <v>89</v>
      </c>
      <c r="D34" s="63" t="s">
        <v>26</v>
      </c>
      <c r="E34" s="64" t="s">
        <v>90</v>
      </c>
      <c r="F34" s="65" t="s">
        <v>91</v>
      </c>
      <c r="G34" s="66" t="s">
        <v>29</v>
      </c>
      <c r="H34" s="67">
        <v>1.0880000000000001</v>
      </c>
      <c r="I34" s="81"/>
      <c r="J34" s="82"/>
      <c r="K34" s="158"/>
      <c r="L34" s="1"/>
      <c r="M34" s="1"/>
      <c r="N34" s="1"/>
      <c r="O34" s="1"/>
      <c r="P34" s="1"/>
      <c r="Q34" s="1"/>
      <c r="R34" s="1"/>
      <c r="S34" s="1"/>
      <c r="AF34" s="25" t="s">
        <v>30</v>
      </c>
      <c r="AH34" s="25" t="s">
        <v>26</v>
      </c>
      <c r="AI34" s="25" t="s">
        <v>31</v>
      </c>
      <c r="AM34" s="14" t="s">
        <v>24</v>
      </c>
      <c r="AS34" s="26" t="e">
        <f>IF(#REF!="základná",J34,0)</f>
        <v>#REF!</v>
      </c>
      <c r="AT34" s="26" t="e">
        <f>IF(#REF!="znížená",J34,0)</f>
        <v>#REF!</v>
      </c>
      <c r="AU34" s="26" t="e">
        <f>IF(#REF!="zákl. prenesená",J34,0)</f>
        <v>#REF!</v>
      </c>
      <c r="AV34" s="26" t="e">
        <f>IF(#REF!="zníž. prenesená",J34,0)</f>
        <v>#REF!</v>
      </c>
      <c r="AW34" s="26" t="e">
        <f>IF(#REF!="nulová",J34,0)</f>
        <v>#REF!</v>
      </c>
      <c r="AX34" s="14" t="s">
        <v>31</v>
      </c>
      <c r="AY34" s="27">
        <f>ROUND(I34*H34,3)</f>
        <v>0</v>
      </c>
      <c r="AZ34" s="14" t="s">
        <v>30</v>
      </c>
      <c r="BA34" s="25" t="s">
        <v>92</v>
      </c>
    </row>
    <row r="35" spans="1:53" s="4" customFormat="1" ht="29.25" customHeight="1" x14ac:dyDescent="0.25">
      <c r="A35" s="1"/>
      <c r="B35" s="5"/>
      <c r="C35" s="63" t="s">
        <v>93</v>
      </c>
      <c r="D35" s="63" t="s">
        <v>26</v>
      </c>
      <c r="E35" s="64" t="s">
        <v>94</v>
      </c>
      <c r="F35" s="65" t="s">
        <v>95</v>
      </c>
      <c r="G35" s="66" t="s">
        <v>29</v>
      </c>
      <c r="H35" s="67">
        <v>28.8</v>
      </c>
      <c r="I35" s="81"/>
      <c r="J35" s="82"/>
      <c r="K35" s="159"/>
      <c r="L35" s="1"/>
      <c r="M35" s="1"/>
      <c r="N35" s="1"/>
      <c r="O35" s="1"/>
      <c r="P35" s="1"/>
      <c r="Q35" s="1"/>
      <c r="R35" s="1"/>
      <c r="S35" s="1"/>
      <c r="AF35" s="25" t="s">
        <v>30</v>
      </c>
      <c r="AH35" s="25" t="s">
        <v>26</v>
      </c>
      <c r="AI35" s="25" t="s">
        <v>31</v>
      </c>
      <c r="AM35" s="14" t="s">
        <v>24</v>
      </c>
      <c r="AS35" s="26" t="e">
        <f>IF(#REF!="základná",J35,0)</f>
        <v>#REF!</v>
      </c>
      <c r="AT35" s="26" t="e">
        <f>IF(#REF!="znížená",J35,0)</f>
        <v>#REF!</v>
      </c>
      <c r="AU35" s="26" t="e">
        <f>IF(#REF!="zákl. prenesená",J35,0)</f>
        <v>#REF!</v>
      </c>
      <c r="AV35" s="26" t="e">
        <f>IF(#REF!="zníž. prenesená",J35,0)</f>
        <v>#REF!</v>
      </c>
      <c r="AW35" s="26" t="e">
        <f>IF(#REF!="nulová",J35,0)</f>
        <v>#REF!</v>
      </c>
      <c r="AX35" s="14" t="s">
        <v>31</v>
      </c>
      <c r="AY35" s="27">
        <f>ROUND(I35*H35,3)</f>
        <v>0</v>
      </c>
      <c r="AZ35" s="14" t="s">
        <v>30</v>
      </c>
      <c r="BA35" s="25" t="s">
        <v>96</v>
      </c>
    </row>
    <row r="36" spans="1:53" s="4" customFormat="1" ht="22.5" customHeight="1" x14ac:dyDescent="0.25">
      <c r="A36" s="1"/>
      <c r="B36" s="5"/>
      <c r="C36" s="69" t="s">
        <v>97</v>
      </c>
      <c r="D36" s="69" t="s">
        <v>48</v>
      </c>
      <c r="E36" s="70" t="s">
        <v>98</v>
      </c>
      <c r="F36" s="71" t="s">
        <v>99</v>
      </c>
      <c r="G36" s="72" t="s">
        <v>29</v>
      </c>
      <c r="H36" s="73">
        <v>25</v>
      </c>
      <c r="I36" s="83"/>
      <c r="J36" s="84"/>
      <c r="K36" s="159"/>
      <c r="L36" s="1"/>
      <c r="M36" s="1"/>
      <c r="N36" s="1"/>
      <c r="O36" s="1"/>
      <c r="P36" s="1"/>
      <c r="Q36" s="1"/>
      <c r="R36" s="1"/>
      <c r="S36" s="1"/>
      <c r="AF36" s="25" t="s">
        <v>52</v>
      </c>
      <c r="AH36" s="25" t="s">
        <v>48</v>
      </c>
      <c r="AI36" s="25" t="s">
        <v>31</v>
      </c>
      <c r="AM36" s="14" t="s">
        <v>24</v>
      </c>
      <c r="AS36" s="26" t="e">
        <f>IF(#REF!="základná",J36,0)</f>
        <v>#REF!</v>
      </c>
      <c r="AT36" s="26" t="e">
        <f>IF(#REF!="znížená",J36,0)</f>
        <v>#REF!</v>
      </c>
      <c r="AU36" s="26" t="e">
        <f>IF(#REF!="zákl. prenesená",J36,0)</f>
        <v>#REF!</v>
      </c>
      <c r="AV36" s="26" t="e">
        <f>IF(#REF!="zníž. prenesená",J36,0)</f>
        <v>#REF!</v>
      </c>
      <c r="AW36" s="26" t="e">
        <f>IF(#REF!="nulová",J36,0)</f>
        <v>#REF!</v>
      </c>
      <c r="AX36" s="14" t="s">
        <v>31</v>
      </c>
      <c r="AY36" s="27">
        <f>ROUND(I36*H36,3)</f>
        <v>0</v>
      </c>
      <c r="AZ36" s="14" t="s">
        <v>30</v>
      </c>
      <c r="BA36" s="25" t="s">
        <v>100</v>
      </c>
    </row>
    <row r="37" spans="1:53" s="4" customFormat="1" ht="33" customHeight="1" x14ac:dyDescent="0.25">
      <c r="A37" s="1"/>
      <c r="B37" s="5"/>
      <c r="C37" s="63" t="s">
        <v>101</v>
      </c>
      <c r="D37" s="63" t="s">
        <v>26</v>
      </c>
      <c r="E37" s="64" t="s">
        <v>102</v>
      </c>
      <c r="F37" s="65" t="s">
        <v>103</v>
      </c>
      <c r="G37" s="66" t="s">
        <v>29</v>
      </c>
      <c r="H37" s="67">
        <v>2</v>
      </c>
      <c r="I37" s="81"/>
      <c r="J37" s="82"/>
      <c r="K37" s="159"/>
      <c r="L37" s="1"/>
      <c r="M37" s="1"/>
      <c r="N37" s="1"/>
      <c r="O37" s="1"/>
      <c r="P37" s="1"/>
      <c r="Q37" s="1"/>
      <c r="R37" s="1"/>
      <c r="S37" s="1"/>
      <c r="AF37" s="25" t="s">
        <v>30</v>
      </c>
      <c r="AH37" s="25" t="s">
        <v>26</v>
      </c>
      <c r="AI37" s="25" t="s">
        <v>31</v>
      </c>
      <c r="AM37" s="14" t="s">
        <v>24</v>
      </c>
      <c r="AS37" s="26" t="e">
        <f>IF(#REF!="základná",J37,0)</f>
        <v>#REF!</v>
      </c>
      <c r="AT37" s="26" t="e">
        <f>IF(#REF!="znížená",J37,0)</f>
        <v>#REF!</v>
      </c>
      <c r="AU37" s="26" t="e">
        <f>IF(#REF!="zákl. prenesená",J37,0)</f>
        <v>#REF!</v>
      </c>
      <c r="AV37" s="26" t="e">
        <f>IF(#REF!="zníž. prenesená",J37,0)</f>
        <v>#REF!</v>
      </c>
      <c r="AW37" s="26" t="e">
        <f>IF(#REF!="nulová",J37,0)</f>
        <v>#REF!</v>
      </c>
      <c r="AX37" s="14" t="s">
        <v>31</v>
      </c>
      <c r="AY37" s="27">
        <f>ROUND(I37*H37,3)</f>
        <v>0</v>
      </c>
      <c r="AZ37" s="14" t="s">
        <v>30</v>
      </c>
      <c r="BA37" s="25" t="s">
        <v>104</v>
      </c>
    </row>
    <row r="38" spans="1:53" s="4" customFormat="1" ht="33" customHeight="1" x14ac:dyDescent="0.25">
      <c r="A38" s="1"/>
      <c r="B38" s="5"/>
      <c r="C38" s="63" t="s">
        <v>105</v>
      </c>
      <c r="D38" s="63" t="s">
        <v>26</v>
      </c>
      <c r="E38" s="64" t="s">
        <v>106</v>
      </c>
      <c r="F38" s="65" t="s">
        <v>107</v>
      </c>
      <c r="G38" s="66" t="s">
        <v>60</v>
      </c>
      <c r="H38" s="67">
        <v>6</v>
      </c>
      <c r="I38" s="81"/>
      <c r="J38" s="82"/>
      <c r="K38" s="159"/>
      <c r="L38" s="1"/>
      <c r="M38" s="1"/>
      <c r="N38" s="1"/>
      <c r="O38" s="1"/>
      <c r="P38" s="1"/>
      <c r="Q38" s="1"/>
      <c r="R38" s="1"/>
      <c r="S38" s="1"/>
      <c r="AF38" s="25" t="s">
        <v>30</v>
      </c>
      <c r="AH38" s="25" t="s">
        <v>26</v>
      </c>
      <c r="AI38" s="25" t="s">
        <v>31</v>
      </c>
      <c r="AM38" s="14" t="s">
        <v>24</v>
      </c>
      <c r="AS38" s="26" t="e">
        <f>IF(#REF!="základná",J38,0)</f>
        <v>#REF!</v>
      </c>
      <c r="AT38" s="26" t="e">
        <f>IF(#REF!="znížená",J38,0)</f>
        <v>#REF!</v>
      </c>
      <c r="AU38" s="26" t="e">
        <f>IF(#REF!="zákl. prenesená",J38,0)</f>
        <v>#REF!</v>
      </c>
      <c r="AV38" s="26" t="e">
        <f>IF(#REF!="zníž. prenesená",J38,0)</f>
        <v>#REF!</v>
      </c>
      <c r="AW38" s="26" t="e">
        <f>IF(#REF!="nulová",J38,0)</f>
        <v>#REF!</v>
      </c>
      <c r="AX38" s="14" t="s">
        <v>31</v>
      </c>
      <c r="AY38" s="27">
        <f>ROUND(I38*H38,3)</f>
        <v>0</v>
      </c>
      <c r="AZ38" s="14" t="s">
        <v>30</v>
      </c>
      <c r="BA38" s="25" t="s">
        <v>108</v>
      </c>
    </row>
    <row r="39" spans="1:53" s="16" customFormat="1" ht="22.9" customHeight="1" x14ac:dyDescent="0.2">
      <c r="B39" s="17"/>
      <c r="C39" s="88"/>
      <c r="D39" s="89" t="s">
        <v>18</v>
      </c>
      <c r="E39" s="90" t="s">
        <v>30</v>
      </c>
      <c r="F39" s="90" t="s">
        <v>109</v>
      </c>
      <c r="G39" s="88"/>
      <c r="H39" s="88"/>
      <c r="I39" s="19"/>
      <c r="J39" s="24"/>
      <c r="K39" s="52"/>
      <c r="AF39" s="21" t="s">
        <v>22</v>
      </c>
      <c r="AH39" s="22" t="s">
        <v>18</v>
      </c>
      <c r="AI39" s="22" t="s">
        <v>22</v>
      </c>
      <c r="AM39" s="21" t="s">
        <v>24</v>
      </c>
      <c r="AY39" s="23">
        <f>SUM(AY40:AY41)</f>
        <v>0</v>
      </c>
    </row>
    <row r="40" spans="1:53" s="4" customFormat="1" ht="21.75" customHeight="1" x14ac:dyDescent="0.25">
      <c r="A40" s="1"/>
      <c r="B40" s="5"/>
      <c r="C40" s="63" t="s">
        <v>110</v>
      </c>
      <c r="D40" s="63" t="s">
        <v>26</v>
      </c>
      <c r="E40" s="64" t="s">
        <v>111</v>
      </c>
      <c r="F40" s="65" t="s">
        <v>112</v>
      </c>
      <c r="G40" s="66" t="s">
        <v>113</v>
      </c>
      <c r="H40" s="67">
        <v>9</v>
      </c>
      <c r="I40" s="81"/>
      <c r="J40" s="82"/>
      <c r="K40" s="159"/>
      <c r="L40" s="1"/>
      <c r="M40" s="1"/>
      <c r="N40" s="1"/>
      <c r="O40" s="1"/>
      <c r="P40" s="1"/>
      <c r="Q40" s="1"/>
      <c r="R40" s="1"/>
      <c r="S40" s="1"/>
      <c r="AF40" s="25" t="s">
        <v>30</v>
      </c>
      <c r="AH40" s="25" t="s">
        <v>26</v>
      </c>
      <c r="AI40" s="25" t="s">
        <v>31</v>
      </c>
      <c r="AM40" s="14" t="s">
        <v>24</v>
      </c>
      <c r="AS40" s="26" t="e">
        <f>IF(#REF!="základná",J40,0)</f>
        <v>#REF!</v>
      </c>
      <c r="AT40" s="26" t="e">
        <f>IF(#REF!="znížená",J40,0)</f>
        <v>#REF!</v>
      </c>
      <c r="AU40" s="26" t="e">
        <f>IF(#REF!="zákl. prenesená",J40,0)</f>
        <v>#REF!</v>
      </c>
      <c r="AV40" s="26" t="e">
        <f>IF(#REF!="zníž. prenesená",J40,0)</f>
        <v>#REF!</v>
      </c>
      <c r="AW40" s="26" t="e">
        <f>IF(#REF!="nulová",J40,0)</f>
        <v>#REF!</v>
      </c>
      <c r="AX40" s="14" t="s">
        <v>31</v>
      </c>
      <c r="AY40" s="27">
        <f>ROUND(I40*H40,3)</f>
        <v>0</v>
      </c>
      <c r="AZ40" s="14" t="s">
        <v>30</v>
      </c>
      <c r="BA40" s="25" t="s">
        <v>114</v>
      </c>
    </row>
    <row r="41" spans="1:53" s="4" customFormat="1" ht="16.5" customHeight="1" x14ac:dyDescent="0.25">
      <c r="A41" s="1"/>
      <c r="B41" s="5"/>
      <c r="C41" s="63" t="s">
        <v>115</v>
      </c>
      <c r="D41" s="63" t="s">
        <v>26</v>
      </c>
      <c r="E41" s="64" t="s">
        <v>116</v>
      </c>
      <c r="F41" s="65" t="s">
        <v>117</v>
      </c>
      <c r="G41" s="66" t="s">
        <v>118</v>
      </c>
      <c r="H41" s="67">
        <v>4</v>
      </c>
      <c r="I41" s="81"/>
      <c r="J41" s="82"/>
      <c r="K41" s="159"/>
      <c r="L41" s="1"/>
      <c r="M41" s="1"/>
      <c r="N41" s="1"/>
      <c r="O41" s="1"/>
      <c r="P41" s="1"/>
      <c r="Q41" s="1"/>
      <c r="R41" s="1"/>
      <c r="S41" s="1"/>
      <c r="AF41" s="25" t="s">
        <v>30</v>
      </c>
      <c r="AH41" s="25" t="s">
        <v>26</v>
      </c>
      <c r="AI41" s="25" t="s">
        <v>31</v>
      </c>
      <c r="AM41" s="14" t="s">
        <v>24</v>
      </c>
      <c r="AS41" s="26" t="e">
        <f>IF(#REF!="základná",J41,0)</f>
        <v>#REF!</v>
      </c>
      <c r="AT41" s="26" t="e">
        <f>IF(#REF!="znížená",J41,0)</f>
        <v>#REF!</v>
      </c>
      <c r="AU41" s="26" t="e">
        <f>IF(#REF!="zákl. prenesená",J41,0)</f>
        <v>#REF!</v>
      </c>
      <c r="AV41" s="26" t="e">
        <f>IF(#REF!="zníž. prenesená",J41,0)</f>
        <v>#REF!</v>
      </c>
      <c r="AW41" s="26" t="e">
        <f>IF(#REF!="nulová",J41,0)</f>
        <v>#REF!</v>
      </c>
      <c r="AX41" s="14" t="s">
        <v>31</v>
      </c>
      <c r="AY41" s="27">
        <f>ROUND(I41*H41,3)</f>
        <v>0</v>
      </c>
      <c r="AZ41" s="14" t="s">
        <v>30</v>
      </c>
      <c r="BA41" s="25" t="s">
        <v>119</v>
      </c>
    </row>
    <row r="42" spans="1:53" s="16" customFormat="1" ht="22.9" customHeight="1" x14ac:dyDescent="0.2">
      <c r="B42" s="17"/>
      <c r="C42" s="88"/>
      <c r="D42" s="89" t="s">
        <v>18</v>
      </c>
      <c r="E42" s="90" t="s">
        <v>62</v>
      </c>
      <c r="F42" s="90" t="s">
        <v>120</v>
      </c>
      <c r="G42" s="88"/>
      <c r="H42" s="88"/>
      <c r="I42" s="19"/>
      <c r="J42" s="24"/>
      <c r="K42" s="52"/>
      <c r="AF42" s="21" t="s">
        <v>22</v>
      </c>
      <c r="AH42" s="22" t="s">
        <v>18</v>
      </c>
      <c r="AI42" s="22" t="s">
        <v>22</v>
      </c>
      <c r="AM42" s="21" t="s">
        <v>24</v>
      </c>
      <c r="AY42" s="23">
        <f>SUM(AY43:AY44)</f>
        <v>0</v>
      </c>
    </row>
    <row r="43" spans="1:53" s="4" customFormat="1" ht="33" customHeight="1" x14ac:dyDescent="0.25">
      <c r="A43" s="1"/>
      <c r="B43" s="5"/>
      <c r="C43" s="63" t="s">
        <v>121</v>
      </c>
      <c r="D43" s="63" t="s">
        <v>26</v>
      </c>
      <c r="E43" s="64" t="s">
        <v>122</v>
      </c>
      <c r="F43" s="65" t="s">
        <v>123</v>
      </c>
      <c r="G43" s="66" t="s">
        <v>124</v>
      </c>
      <c r="H43" s="67">
        <v>2</v>
      </c>
      <c r="I43" s="81"/>
      <c r="J43" s="82"/>
      <c r="K43" s="159"/>
      <c r="L43" s="1"/>
      <c r="M43" s="1"/>
      <c r="N43" s="1"/>
      <c r="O43" s="1"/>
      <c r="P43" s="1"/>
      <c r="Q43" s="1"/>
      <c r="R43" s="1"/>
      <c r="S43" s="1"/>
      <c r="AF43" s="25" t="s">
        <v>30</v>
      </c>
      <c r="AH43" s="25" t="s">
        <v>26</v>
      </c>
      <c r="AI43" s="25" t="s">
        <v>31</v>
      </c>
      <c r="AM43" s="14" t="s">
        <v>24</v>
      </c>
      <c r="AS43" s="26" t="e">
        <f>IF(#REF!="základná",J43,0)</f>
        <v>#REF!</v>
      </c>
      <c r="AT43" s="26" t="e">
        <f>IF(#REF!="znížená",J43,0)</f>
        <v>#REF!</v>
      </c>
      <c r="AU43" s="26" t="e">
        <f>IF(#REF!="zákl. prenesená",J43,0)</f>
        <v>#REF!</v>
      </c>
      <c r="AV43" s="26" t="e">
        <f>IF(#REF!="zníž. prenesená",J43,0)</f>
        <v>#REF!</v>
      </c>
      <c r="AW43" s="26" t="e">
        <f>IF(#REF!="nulová",J43,0)</f>
        <v>#REF!</v>
      </c>
      <c r="AX43" s="14" t="s">
        <v>31</v>
      </c>
      <c r="AY43" s="27">
        <f>ROUND(I43*H43,3)</f>
        <v>0</v>
      </c>
      <c r="AZ43" s="14" t="s">
        <v>30</v>
      </c>
      <c r="BA43" s="25" t="s">
        <v>125</v>
      </c>
    </row>
    <row r="44" spans="1:53" s="4" customFormat="1" ht="16.5" customHeight="1" x14ac:dyDescent="0.25">
      <c r="A44" s="1"/>
      <c r="B44" s="5"/>
      <c r="C44" s="63" t="s">
        <v>126</v>
      </c>
      <c r="D44" s="63" t="s">
        <v>26</v>
      </c>
      <c r="E44" s="64" t="s">
        <v>127</v>
      </c>
      <c r="F44" s="65" t="s">
        <v>128</v>
      </c>
      <c r="G44" s="66" t="s">
        <v>113</v>
      </c>
      <c r="H44" s="67">
        <v>9</v>
      </c>
      <c r="I44" s="81"/>
      <c r="J44" s="82"/>
      <c r="K44" s="159"/>
      <c r="L44" s="1"/>
      <c r="M44" s="1"/>
      <c r="N44" s="1"/>
      <c r="O44" s="1"/>
      <c r="P44" s="1"/>
      <c r="Q44" s="1"/>
      <c r="R44" s="1"/>
      <c r="S44" s="1"/>
      <c r="AF44" s="25" t="s">
        <v>30</v>
      </c>
      <c r="AH44" s="25" t="s">
        <v>26</v>
      </c>
      <c r="AI44" s="25" t="s">
        <v>31</v>
      </c>
      <c r="AM44" s="14" t="s">
        <v>24</v>
      </c>
      <c r="AS44" s="26" t="e">
        <f>IF(#REF!="základná",J44,0)</f>
        <v>#REF!</v>
      </c>
      <c r="AT44" s="26" t="e">
        <f>IF(#REF!="znížená",J44,0)</f>
        <v>#REF!</v>
      </c>
      <c r="AU44" s="26" t="e">
        <f>IF(#REF!="zákl. prenesená",J44,0)</f>
        <v>#REF!</v>
      </c>
      <c r="AV44" s="26" t="e">
        <f>IF(#REF!="zníž. prenesená",J44,0)</f>
        <v>#REF!</v>
      </c>
      <c r="AW44" s="26" t="e">
        <f>IF(#REF!="nulová",J44,0)</f>
        <v>#REF!</v>
      </c>
      <c r="AX44" s="14" t="s">
        <v>31</v>
      </c>
      <c r="AY44" s="27">
        <f>ROUND(I44*H44,3)</f>
        <v>0</v>
      </c>
      <c r="AZ44" s="14" t="s">
        <v>30</v>
      </c>
      <c r="BA44" s="25" t="s">
        <v>129</v>
      </c>
    </row>
    <row r="45" spans="1:53" s="16" customFormat="1" ht="22.9" customHeight="1" x14ac:dyDescent="0.2">
      <c r="B45" s="17"/>
      <c r="C45" s="88"/>
      <c r="D45" s="89" t="s">
        <v>18</v>
      </c>
      <c r="E45" s="90" t="s">
        <v>130</v>
      </c>
      <c r="F45" s="90" t="s">
        <v>131</v>
      </c>
      <c r="G45" s="88"/>
      <c r="H45" s="88"/>
      <c r="I45" s="19"/>
      <c r="J45" s="24"/>
      <c r="K45" s="52"/>
      <c r="AF45" s="21" t="s">
        <v>22</v>
      </c>
      <c r="AH45" s="22" t="s">
        <v>18</v>
      </c>
      <c r="AI45" s="22" t="s">
        <v>22</v>
      </c>
      <c r="AM45" s="21" t="s">
        <v>24</v>
      </c>
      <c r="AY45" s="23">
        <f>SUM(AY46:AY48)</f>
        <v>0</v>
      </c>
    </row>
    <row r="46" spans="1:53" s="4" customFormat="1" ht="43.5" customHeight="1" x14ac:dyDescent="0.25">
      <c r="A46" s="1"/>
      <c r="B46" s="5"/>
      <c r="C46" s="91">
        <v>44219</v>
      </c>
      <c r="D46" s="92" t="s">
        <v>26</v>
      </c>
      <c r="E46" s="93" t="s">
        <v>132</v>
      </c>
      <c r="F46" s="94" t="s">
        <v>233</v>
      </c>
      <c r="G46" s="95" t="s">
        <v>51</v>
      </c>
      <c r="H46" s="96">
        <f>111.961*20/100</f>
        <v>22.392199999999999</v>
      </c>
      <c r="I46" s="85"/>
      <c r="J46" s="86"/>
      <c r="K46" s="99" t="s">
        <v>224</v>
      </c>
      <c r="L46" s="1"/>
      <c r="M46" s="1"/>
      <c r="N46" s="1"/>
      <c r="O46" s="1"/>
      <c r="P46" s="1"/>
      <c r="Q46" s="1"/>
      <c r="R46" s="1"/>
      <c r="S46" s="1"/>
      <c r="AF46" s="25" t="s">
        <v>30</v>
      </c>
      <c r="AH46" s="25" t="s">
        <v>26</v>
      </c>
      <c r="AI46" s="25" t="s">
        <v>31</v>
      </c>
      <c r="AM46" s="14" t="s">
        <v>24</v>
      </c>
      <c r="AS46" s="26" t="e">
        <f>IF(#REF!="základná",J46,0)</f>
        <v>#REF!</v>
      </c>
      <c r="AT46" s="26" t="e">
        <f>IF(#REF!="znížená",J46,0)</f>
        <v>#REF!</v>
      </c>
      <c r="AU46" s="26" t="e">
        <f>IF(#REF!="zákl. prenesená",J46,0)</f>
        <v>#REF!</v>
      </c>
      <c r="AV46" s="26" t="e">
        <f>IF(#REF!="zníž. prenesená",J46,0)</f>
        <v>#REF!</v>
      </c>
      <c r="AW46" s="26" t="e">
        <f>IF(#REF!="nulová",J46,0)</f>
        <v>#REF!</v>
      </c>
      <c r="AX46" s="14" t="s">
        <v>31</v>
      </c>
      <c r="AY46" s="27">
        <f>ROUND(I46*H46,3)</f>
        <v>0</v>
      </c>
      <c r="AZ46" s="14" t="s">
        <v>30</v>
      </c>
      <c r="BA46" s="25" t="s">
        <v>133</v>
      </c>
    </row>
    <row r="47" spans="1:53" s="4" customFormat="1" ht="62.25" customHeight="1" x14ac:dyDescent="0.25">
      <c r="A47" s="1"/>
      <c r="B47" s="5"/>
      <c r="C47" s="62">
        <v>44250</v>
      </c>
      <c r="D47" s="53" t="s">
        <v>26</v>
      </c>
      <c r="E47" s="54" t="s">
        <v>132</v>
      </c>
      <c r="F47" s="55" t="s">
        <v>225</v>
      </c>
      <c r="G47" s="56" t="s">
        <v>51</v>
      </c>
      <c r="H47" s="57">
        <f>111.961-H46</f>
        <v>89.568799999999996</v>
      </c>
      <c r="I47" s="58">
        <v>0</v>
      </c>
      <c r="J47" s="57">
        <v>0</v>
      </c>
      <c r="K47" s="60" t="s">
        <v>239</v>
      </c>
      <c r="L47" s="1"/>
      <c r="M47" s="1"/>
      <c r="N47" s="1"/>
      <c r="O47" s="1"/>
      <c r="P47" s="1"/>
      <c r="Q47" s="1"/>
      <c r="R47" s="1"/>
      <c r="S47" s="1"/>
      <c r="AF47" s="25"/>
      <c r="AH47" s="25"/>
      <c r="AI47" s="25"/>
      <c r="AM47" s="14"/>
      <c r="AS47" s="26"/>
      <c r="AT47" s="26"/>
      <c r="AU47" s="26"/>
      <c r="AV47" s="26"/>
      <c r="AW47" s="26"/>
      <c r="AX47" s="14"/>
      <c r="AY47" s="27"/>
      <c r="AZ47" s="14"/>
      <c r="BA47" s="25"/>
    </row>
    <row r="48" spans="1:53" s="4" customFormat="1" ht="37.5" customHeight="1" x14ac:dyDescent="0.25">
      <c r="A48" s="1"/>
      <c r="B48" s="5"/>
      <c r="C48" s="91">
        <v>44220</v>
      </c>
      <c r="D48" s="92" t="s">
        <v>26</v>
      </c>
      <c r="E48" s="93" t="s">
        <v>134</v>
      </c>
      <c r="F48" s="94" t="s">
        <v>234</v>
      </c>
      <c r="G48" s="95" t="s">
        <v>76</v>
      </c>
      <c r="H48" s="96">
        <f>111.489*20/100</f>
        <v>22.297800000000002</v>
      </c>
      <c r="I48" s="97"/>
      <c r="J48" s="98"/>
      <c r="K48" s="99" t="s">
        <v>224</v>
      </c>
      <c r="L48" s="1"/>
      <c r="M48" s="1"/>
      <c r="N48" s="1"/>
      <c r="O48" s="1"/>
      <c r="P48" s="1"/>
      <c r="Q48" s="1"/>
      <c r="R48" s="1"/>
      <c r="S48" s="1"/>
      <c r="AF48" s="25" t="s">
        <v>30</v>
      </c>
      <c r="AH48" s="25" t="s">
        <v>26</v>
      </c>
      <c r="AI48" s="25" t="s">
        <v>31</v>
      </c>
      <c r="AM48" s="14" t="s">
        <v>24</v>
      </c>
      <c r="AS48" s="26" t="e">
        <f>IF(#REF!="základná",J48,0)</f>
        <v>#REF!</v>
      </c>
      <c r="AT48" s="26" t="e">
        <f>IF(#REF!="znížená",J48,0)</f>
        <v>#REF!</v>
      </c>
      <c r="AU48" s="26" t="e">
        <f>IF(#REF!="zákl. prenesená",J48,0)</f>
        <v>#REF!</v>
      </c>
      <c r="AV48" s="26" t="e">
        <f>IF(#REF!="zníž. prenesená",J48,0)</f>
        <v>#REF!</v>
      </c>
      <c r="AW48" s="26" t="e">
        <f>IF(#REF!="nulová",J48,0)</f>
        <v>#REF!</v>
      </c>
      <c r="AX48" s="14" t="s">
        <v>31</v>
      </c>
      <c r="AY48" s="27">
        <f>ROUND(I48*H48,3)</f>
        <v>0</v>
      </c>
      <c r="AZ48" s="14" t="s">
        <v>30</v>
      </c>
      <c r="BA48" s="25" t="s">
        <v>135</v>
      </c>
    </row>
    <row r="49" spans="1:53" s="4" customFormat="1" ht="57.75" customHeight="1" x14ac:dyDescent="0.25">
      <c r="A49" s="1"/>
      <c r="B49" s="5"/>
      <c r="C49" s="62">
        <v>44251</v>
      </c>
      <c r="D49" s="53" t="s">
        <v>26</v>
      </c>
      <c r="E49" s="100" t="s">
        <v>134</v>
      </c>
      <c r="F49" s="55" t="s">
        <v>226</v>
      </c>
      <c r="G49" s="56" t="s">
        <v>51</v>
      </c>
      <c r="H49" s="57">
        <f>111.961*80/100</f>
        <v>89.568799999999996</v>
      </c>
      <c r="I49" s="58">
        <v>0</v>
      </c>
      <c r="J49" s="57">
        <v>0</v>
      </c>
      <c r="K49" s="60" t="s">
        <v>239</v>
      </c>
      <c r="L49" s="1"/>
      <c r="M49" s="1"/>
      <c r="N49" s="1"/>
      <c r="O49" s="1"/>
      <c r="P49" s="1"/>
      <c r="Q49" s="1"/>
      <c r="R49" s="1"/>
      <c r="S49" s="1"/>
      <c r="AF49" s="25"/>
      <c r="AH49" s="25"/>
      <c r="AI49" s="25"/>
      <c r="AM49" s="14"/>
      <c r="AS49" s="26"/>
      <c r="AT49" s="26"/>
      <c r="AU49" s="26"/>
      <c r="AV49" s="26"/>
      <c r="AW49" s="26"/>
      <c r="AX49" s="14"/>
      <c r="AY49" s="27"/>
      <c r="AZ49" s="14"/>
      <c r="BA49" s="25"/>
    </row>
    <row r="50" spans="1:53" s="16" customFormat="1" ht="25.9" customHeight="1" x14ac:dyDescent="0.25">
      <c r="B50" s="17"/>
      <c r="C50" s="88"/>
      <c r="D50" s="89" t="s">
        <v>18</v>
      </c>
      <c r="E50" s="103" t="s">
        <v>136</v>
      </c>
      <c r="F50" s="103" t="s">
        <v>137</v>
      </c>
      <c r="G50" s="18"/>
      <c r="H50" s="18"/>
      <c r="I50" s="19"/>
      <c r="J50" s="20"/>
      <c r="AF50" s="21" t="s">
        <v>31</v>
      </c>
      <c r="AH50" s="22" t="s">
        <v>18</v>
      </c>
      <c r="AI50" s="22" t="s">
        <v>23</v>
      </c>
      <c r="AM50" s="21" t="s">
        <v>24</v>
      </c>
      <c r="AY50" s="23">
        <f>AY51+AY56+AY70+AY75</f>
        <v>0</v>
      </c>
    </row>
    <row r="51" spans="1:53" s="16" customFormat="1" ht="22.9" customHeight="1" x14ac:dyDescent="0.2">
      <c r="B51" s="17"/>
      <c r="C51" s="88"/>
      <c r="D51" s="89" t="s">
        <v>18</v>
      </c>
      <c r="E51" s="90" t="s">
        <v>138</v>
      </c>
      <c r="F51" s="90" t="s">
        <v>139</v>
      </c>
      <c r="G51" s="18"/>
      <c r="H51" s="18"/>
      <c r="I51" s="19"/>
      <c r="J51" s="24"/>
      <c r="AF51" s="21" t="s">
        <v>31</v>
      </c>
      <c r="AH51" s="22" t="s">
        <v>18</v>
      </c>
      <c r="AI51" s="22" t="s">
        <v>22</v>
      </c>
      <c r="AM51" s="21" t="s">
        <v>24</v>
      </c>
      <c r="AY51" s="23">
        <f>SUM(AY52:AY55)</f>
        <v>0</v>
      </c>
    </row>
    <row r="52" spans="1:53" s="4" customFormat="1" ht="31.5" customHeight="1" x14ac:dyDescent="0.25">
      <c r="A52" s="1"/>
      <c r="B52" s="5"/>
      <c r="C52" s="92" t="s">
        <v>140</v>
      </c>
      <c r="D52" s="92" t="s">
        <v>26</v>
      </c>
      <c r="E52" s="93" t="s">
        <v>141</v>
      </c>
      <c r="F52" s="94" t="s">
        <v>142</v>
      </c>
      <c r="G52" s="95" t="s">
        <v>113</v>
      </c>
      <c r="H52" s="96">
        <v>9</v>
      </c>
      <c r="I52" s="97"/>
      <c r="J52" s="98"/>
      <c r="K52" s="105"/>
      <c r="L52" s="1"/>
      <c r="M52" s="1"/>
      <c r="N52" s="1"/>
      <c r="O52" s="1"/>
      <c r="P52" s="1"/>
      <c r="Q52" s="1"/>
      <c r="R52" s="1"/>
      <c r="S52" s="1"/>
      <c r="AF52" s="25" t="s">
        <v>97</v>
      </c>
      <c r="AH52" s="25" t="s">
        <v>26</v>
      </c>
      <c r="AI52" s="25" t="s">
        <v>31</v>
      </c>
      <c r="AM52" s="14" t="s">
        <v>24</v>
      </c>
      <c r="AS52" s="26" t="e">
        <f>IF(#REF!="základná",J52,0)</f>
        <v>#REF!</v>
      </c>
      <c r="AT52" s="26" t="e">
        <f>IF(#REF!="znížená",J52,0)</f>
        <v>#REF!</v>
      </c>
      <c r="AU52" s="26" t="e">
        <f>IF(#REF!="zákl. prenesená",J52,0)</f>
        <v>#REF!</v>
      </c>
      <c r="AV52" s="26" t="e">
        <f>IF(#REF!="zníž. prenesená",J52,0)</f>
        <v>#REF!</v>
      </c>
      <c r="AW52" s="26" t="e">
        <f>IF(#REF!="nulová",J52,0)</f>
        <v>#REF!</v>
      </c>
      <c r="AX52" s="14" t="s">
        <v>31</v>
      </c>
      <c r="AY52" s="27">
        <f>ROUND(I52*H52,3)</f>
        <v>0</v>
      </c>
      <c r="AZ52" s="14" t="s">
        <v>97</v>
      </c>
      <c r="BA52" s="25" t="s">
        <v>143</v>
      </c>
    </row>
    <row r="53" spans="1:53" s="4" customFormat="1" ht="23.25" customHeight="1" x14ac:dyDescent="0.25">
      <c r="A53" s="1"/>
      <c r="B53" s="5"/>
      <c r="C53" s="106" t="s">
        <v>144</v>
      </c>
      <c r="D53" s="106" t="s">
        <v>48</v>
      </c>
      <c r="E53" s="107" t="s">
        <v>145</v>
      </c>
      <c r="F53" s="108" t="s">
        <v>146</v>
      </c>
      <c r="G53" s="109" t="s">
        <v>29</v>
      </c>
      <c r="H53" s="110">
        <v>0.36799999999999999</v>
      </c>
      <c r="I53" s="111"/>
      <c r="J53" s="112"/>
      <c r="K53" s="105"/>
      <c r="L53" s="1"/>
      <c r="M53" s="1"/>
      <c r="N53" s="1"/>
      <c r="O53" s="1"/>
      <c r="P53" s="1"/>
      <c r="Q53" s="1"/>
      <c r="R53" s="1"/>
      <c r="S53" s="1"/>
      <c r="AF53" s="25" t="s">
        <v>147</v>
      </c>
      <c r="AH53" s="25" t="s">
        <v>48</v>
      </c>
      <c r="AI53" s="25" t="s">
        <v>31</v>
      </c>
      <c r="AM53" s="14" t="s">
        <v>24</v>
      </c>
      <c r="AS53" s="26" t="e">
        <f>IF(#REF!="základná",J53,0)</f>
        <v>#REF!</v>
      </c>
      <c r="AT53" s="26" t="e">
        <f>IF(#REF!="znížená",J53,0)</f>
        <v>#REF!</v>
      </c>
      <c r="AU53" s="26" t="e">
        <f>IF(#REF!="zákl. prenesená",J53,0)</f>
        <v>#REF!</v>
      </c>
      <c r="AV53" s="26" t="e">
        <f>IF(#REF!="zníž. prenesená",J53,0)</f>
        <v>#REF!</v>
      </c>
      <c r="AW53" s="26" t="e">
        <f>IF(#REF!="nulová",J53,0)</f>
        <v>#REF!</v>
      </c>
      <c r="AX53" s="14" t="s">
        <v>31</v>
      </c>
      <c r="AY53" s="27">
        <f>ROUND(I53*H53,3)</f>
        <v>0</v>
      </c>
      <c r="AZ53" s="14" t="s">
        <v>97</v>
      </c>
      <c r="BA53" s="25" t="s">
        <v>148</v>
      </c>
    </row>
    <row r="54" spans="1:53" s="4" customFormat="1" ht="47.25" customHeight="1" x14ac:dyDescent="0.25">
      <c r="A54" s="1"/>
      <c r="B54" s="5"/>
      <c r="C54" s="53" t="s">
        <v>149</v>
      </c>
      <c r="D54" s="53" t="s">
        <v>26</v>
      </c>
      <c r="E54" s="54" t="s">
        <v>150</v>
      </c>
      <c r="F54" s="113" t="s">
        <v>151</v>
      </c>
      <c r="G54" s="59" t="s">
        <v>152</v>
      </c>
      <c r="H54" s="58">
        <v>25</v>
      </c>
      <c r="I54" s="58">
        <v>0</v>
      </c>
      <c r="J54" s="57">
        <f>ROUND(I54*H54,3)</f>
        <v>0</v>
      </c>
      <c r="K54" s="60" t="s">
        <v>223</v>
      </c>
      <c r="L54" s="1"/>
      <c r="M54" s="1"/>
      <c r="N54" s="1"/>
      <c r="O54" s="1"/>
      <c r="P54" s="1"/>
      <c r="Q54" s="1"/>
      <c r="R54" s="1"/>
      <c r="S54" s="1"/>
      <c r="AF54" s="25" t="s">
        <v>97</v>
      </c>
      <c r="AH54" s="25" t="s">
        <v>26</v>
      </c>
      <c r="AI54" s="25" t="s">
        <v>31</v>
      </c>
      <c r="AM54" s="14" t="s">
        <v>24</v>
      </c>
      <c r="AS54" s="26" t="e">
        <f>IF(#REF!="základná",J54,0)</f>
        <v>#REF!</v>
      </c>
      <c r="AT54" s="26" t="e">
        <f>IF(#REF!="znížená",J54,0)</f>
        <v>#REF!</v>
      </c>
      <c r="AU54" s="26" t="e">
        <f>IF(#REF!="zákl. prenesená",J54,0)</f>
        <v>#REF!</v>
      </c>
      <c r="AV54" s="26" t="e">
        <f>IF(#REF!="zníž. prenesená",J54,0)</f>
        <v>#REF!</v>
      </c>
      <c r="AW54" s="26" t="e">
        <f>IF(#REF!="nulová",J54,0)</f>
        <v>#REF!</v>
      </c>
      <c r="AX54" s="14" t="s">
        <v>31</v>
      </c>
      <c r="AY54" s="27">
        <f>ROUND(I54*H54,3)</f>
        <v>0</v>
      </c>
      <c r="AZ54" s="14" t="s">
        <v>97</v>
      </c>
      <c r="BA54" s="25" t="s">
        <v>153</v>
      </c>
    </row>
    <row r="55" spans="1:53" s="4" customFormat="1" ht="53.25" customHeight="1" x14ac:dyDescent="0.25">
      <c r="A55" s="1"/>
      <c r="B55" s="5"/>
      <c r="C55" s="91" t="s">
        <v>241</v>
      </c>
      <c r="D55" s="92" t="s">
        <v>26</v>
      </c>
      <c r="E55" s="93" t="s">
        <v>154</v>
      </c>
      <c r="F55" s="94" t="s">
        <v>245</v>
      </c>
      <c r="G55" s="95" t="s">
        <v>86</v>
      </c>
      <c r="H55" s="96">
        <v>1</v>
      </c>
      <c r="I55" s="97"/>
      <c r="J55" s="98"/>
      <c r="K55" s="164"/>
      <c r="L55" s="1"/>
      <c r="M55" s="1"/>
      <c r="N55" s="1"/>
      <c r="O55" s="1"/>
      <c r="P55" s="1"/>
      <c r="Q55" s="1"/>
      <c r="R55" s="1"/>
      <c r="S55" s="1"/>
      <c r="AF55" s="25" t="s">
        <v>97</v>
      </c>
      <c r="AH55" s="25" t="s">
        <v>26</v>
      </c>
      <c r="AI55" s="25" t="s">
        <v>31</v>
      </c>
      <c r="AM55" s="14" t="s">
        <v>24</v>
      </c>
      <c r="AS55" s="26" t="e">
        <f>IF(#REF!="základná",J55,0)</f>
        <v>#REF!</v>
      </c>
      <c r="AT55" s="26" t="e">
        <f>IF(#REF!="znížená",J55,0)</f>
        <v>#REF!</v>
      </c>
      <c r="AU55" s="26" t="e">
        <f>IF(#REF!="zákl. prenesená",J55,0)</f>
        <v>#REF!</v>
      </c>
      <c r="AV55" s="26" t="e">
        <f>IF(#REF!="zníž. prenesená",J55,0)</f>
        <v>#REF!</v>
      </c>
      <c r="AW55" s="26" t="e">
        <f>IF(#REF!="nulová",J55,0)</f>
        <v>#REF!</v>
      </c>
      <c r="AX55" s="14" t="s">
        <v>31</v>
      </c>
      <c r="AY55" s="27">
        <f>ROUND(I55*H55,3)</f>
        <v>0</v>
      </c>
      <c r="AZ55" s="14" t="s">
        <v>97</v>
      </c>
      <c r="BA55" s="25" t="s">
        <v>155</v>
      </c>
    </row>
    <row r="56" spans="1:53" s="16" customFormat="1" ht="24.75" customHeight="1" x14ac:dyDescent="0.2">
      <c r="B56" s="17"/>
      <c r="C56" s="114"/>
      <c r="D56" s="115" t="s">
        <v>18</v>
      </c>
      <c r="E56" s="116" t="s">
        <v>156</v>
      </c>
      <c r="F56" s="116" t="s">
        <v>157</v>
      </c>
      <c r="G56" s="114"/>
      <c r="H56" s="114"/>
      <c r="I56" s="117"/>
      <c r="J56" s="118"/>
      <c r="K56" s="119"/>
      <c r="AF56" s="21" t="s">
        <v>31</v>
      </c>
      <c r="AH56" s="22" t="s">
        <v>18</v>
      </c>
      <c r="AI56" s="22" t="s">
        <v>22</v>
      </c>
      <c r="AM56" s="21" t="s">
        <v>24</v>
      </c>
      <c r="AY56" s="23">
        <f>SUM(AY57:AY68)</f>
        <v>0</v>
      </c>
    </row>
    <row r="57" spans="1:53" s="4" customFormat="1" ht="33.75" customHeight="1" x14ac:dyDescent="0.25">
      <c r="A57" s="1"/>
      <c r="B57" s="5"/>
      <c r="C57" s="92" t="s">
        <v>158</v>
      </c>
      <c r="D57" s="92" t="s">
        <v>26</v>
      </c>
      <c r="E57" s="93" t="s">
        <v>159</v>
      </c>
      <c r="F57" s="94" t="s">
        <v>244</v>
      </c>
      <c r="G57" s="95" t="s">
        <v>113</v>
      </c>
      <c r="H57" s="96">
        <v>12</v>
      </c>
      <c r="I57" s="97"/>
      <c r="J57" s="98"/>
      <c r="K57" s="105"/>
      <c r="L57" s="1"/>
      <c r="M57" s="1"/>
      <c r="N57" s="1"/>
      <c r="O57" s="1"/>
      <c r="P57" s="1"/>
      <c r="Q57" s="1"/>
      <c r="R57" s="1"/>
      <c r="S57" s="1"/>
      <c r="AF57" s="25" t="s">
        <v>97</v>
      </c>
      <c r="AH57" s="25" t="s">
        <v>26</v>
      </c>
      <c r="AI57" s="25" t="s">
        <v>31</v>
      </c>
      <c r="AM57" s="14" t="s">
        <v>24</v>
      </c>
      <c r="AS57" s="26" t="e">
        <f>IF(#REF!="základná",J57,0)</f>
        <v>#REF!</v>
      </c>
      <c r="AT57" s="26" t="e">
        <f>IF(#REF!="znížená",J57,0)</f>
        <v>#REF!</v>
      </c>
      <c r="AU57" s="26" t="e">
        <f>IF(#REF!="zákl. prenesená",J57,0)</f>
        <v>#REF!</v>
      </c>
      <c r="AV57" s="26" t="e">
        <f>IF(#REF!="zníž. prenesená",J57,0)</f>
        <v>#REF!</v>
      </c>
      <c r="AW57" s="26" t="e">
        <f>IF(#REF!="nulová",J57,0)</f>
        <v>#REF!</v>
      </c>
      <c r="AX57" s="14" t="s">
        <v>31</v>
      </c>
      <c r="AY57" s="27">
        <f t="shared" ref="AY57:AY64" si="2">ROUND(I57*H57,3)</f>
        <v>0</v>
      </c>
      <c r="AZ57" s="14" t="s">
        <v>97</v>
      </c>
      <c r="BA57" s="25" t="s">
        <v>160</v>
      </c>
    </row>
    <row r="58" spans="1:53" s="4" customFormat="1" ht="33" customHeight="1" x14ac:dyDescent="0.25">
      <c r="A58" s="1"/>
      <c r="B58" s="5"/>
      <c r="C58" s="92" t="s">
        <v>161</v>
      </c>
      <c r="D58" s="92" t="s">
        <v>26</v>
      </c>
      <c r="E58" s="93" t="s">
        <v>162</v>
      </c>
      <c r="F58" s="94" t="s">
        <v>163</v>
      </c>
      <c r="G58" s="95" t="s">
        <v>113</v>
      </c>
      <c r="H58" s="96">
        <v>20.14</v>
      </c>
      <c r="I58" s="97"/>
      <c r="J58" s="98"/>
      <c r="K58" s="105"/>
      <c r="L58" s="1"/>
      <c r="M58" s="1"/>
      <c r="N58" s="1"/>
      <c r="O58" s="1"/>
      <c r="P58" s="1"/>
      <c r="Q58" s="1"/>
      <c r="R58" s="1"/>
      <c r="S58" s="1"/>
      <c r="AF58" s="25" t="s">
        <v>97</v>
      </c>
      <c r="AH58" s="25" t="s">
        <v>26</v>
      </c>
      <c r="AI58" s="25" t="s">
        <v>31</v>
      </c>
      <c r="AM58" s="14" t="s">
        <v>24</v>
      </c>
      <c r="AS58" s="26" t="e">
        <f>IF(#REF!="základná",J58,0)</f>
        <v>#REF!</v>
      </c>
      <c r="AT58" s="26" t="e">
        <f>IF(#REF!="znížená",J58,0)</f>
        <v>#REF!</v>
      </c>
      <c r="AU58" s="26" t="e">
        <f>IF(#REF!="zákl. prenesená",J58,0)</f>
        <v>#REF!</v>
      </c>
      <c r="AV58" s="26" t="e">
        <f>IF(#REF!="zníž. prenesená",J58,0)</f>
        <v>#REF!</v>
      </c>
      <c r="AW58" s="26" t="e">
        <f>IF(#REF!="nulová",J58,0)</f>
        <v>#REF!</v>
      </c>
      <c r="AX58" s="14" t="s">
        <v>31</v>
      </c>
      <c r="AY58" s="27">
        <f t="shared" si="2"/>
        <v>0</v>
      </c>
      <c r="AZ58" s="14" t="s">
        <v>97</v>
      </c>
      <c r="BA58" s="25" t="s">
        <v>164</v>
      </c>
    </row>
    <row r="59" spans="1:53" s="4" customFormat="1" ht="38.25" customHeight="1" x14ac:dyDescent="0.25">
      <c r="A59" s="1"/>
      <c r="B59" s="5"/>
      <c r="C59" s="106" t="s">
        <v>165</v>
      </c>
      <c r="D59" s="106" t="s">
        <v>48</v>
      </c>
      <c r="E59" s="107" t="s">
        <v>166</v>
      </c>
      <c r="F59" s="108" t="s">
        <v>167</v>
      </c>
      <c r="G59" s="109" t="s">
        <v>113</v>
      </c>
      <c r="H59" s="110">
        <v>32.14</v>
      </c>
      <c r="I59" s="111"/>
      <c r="J59" s="112"/>
      <c r="K59" s="105"/>
      <c r="L59" s="1"/>
      <c r="M59" s="1"/>
      <c r="N59" s="1"/>
      <c r="O59" s="1"/>
      <c r="P59" s="1"/>
      <c r="Q59" s="1"/>
      <c r="R59" s="1"/>
      <c r="S59" s="1"/>
      <c r="AF59" s="25" t="s">
        <v>147</v>
      </c>
      <c r="AH59" s="25" t="s">
        <v>48</v>
      </c>
      <c r="AI59" s="25" t="s">
        <v>31</v>
      </c>
      <c r="AM59" s="14" t="s">
        <v>24</v>
      </c>
      <c r="AS59" s="26" t="e">
        <f>IF(#REF!="základná",J59,0)</f>
        <v>#REF!</v>
      </c>
      <c r="AT59" s="26" t="e">
        <f>IF(#REF!="znížená",J59,0)</f>
        <v>#REF!</v>
      </c>
      <c r="AU59" s="26" t="e">
        <f>IF(#REF!="zákl. prenesená",J59,0)</f>
        <v>#REF!</v>
      </c>
      <c r="AV59" s="26" t="e">
        <f>IF(#REF!="zníž. prenesená",J59,0)</f>
        <v>#REF!</v>
      </c>
      <c r="AW59" s="26" t="e">
        <f>IF(#REF!="nulová",J59,0)</f>
        <v>#REF!</v>
      </c>
      <c r="AX59" s="14" t="s">
        <v>31</v>
      </c>
      <c r="AY59" s="27">
        <f t="shared" si="2"/>
        <v>0</v>
      </c>
      <c r="AZ59" s="14" t="s">
        <v>97</v>
      </c>
      <c r="BA59" s="25" t="s">
        <v>168</v>
      </c>
    </row>
    <row r="60" spans="1:53" s="4" customFormat="1" ht="37.5" customHeight="1" x14ac:dyDescent="0.25">
      <c r="A60" s="1"/>
      <c r="B60" s="5"/>
      <c r="C60" s="92" t="s">
        <v>147</v>
      </c>
      <c r="D60" s="92" t="s">
        <v>26</v>
      </c>
      <c r="E60" s="93" t="s">
        <v>169</v>
      </c>
      <c r="F60" s="94" t="s">
        <v>170</v>
      </c>
      <c r="G60" s="95" t="s">
        <v>124</v>
      </c>
      <c r="H60" s="96">
        <v>17</v>
      </c>
      <c r="I60" s="97"/>
      <c r="J60" s="98"/>
      <c r="K60" s="105"/>
      <c r="L60" s="1"/>
      <c r="M60" s="1"/>
      <c r="N60" s="1"/>
      <c r="O60" s="1"/>
      <c r="P60" s="1"/>
      <c r="Q60" s="1"/>
      <c r="R60" s="1"/>
      <c r="S60" s="1"/>
      <c r="AF60" s="25" t="s">
        <v>97</v>
      </c>
      <c r="AH60" s="25" t="s">
        <v>26</v>
      </c>
      <c r="AI60" s="25" t="s">
        <v>31</v>
      </c>
      <c r="AM60" s="14" t="s">
        <v>24</v>
      </c>
      <c r="AS60" s="26" t="e">
        <f>IF(#REF!="základná",J60,0)</f>
        <v>#REF!</v>
      </c>
      <c r="AT60" s="26" t="e">
        <f>IF(#REF!="znížená",J60,0)</f>
        <v>#REF!</v>
      </c>
      <c r="AU60" s="26" t="e">
        <f>IF(#REF!="zákl. prenesená",J60,0)</f>
        <v>#REF!</v>
      </c>
      <c r="AV60" s="26" t="e">
        <f>IF(#REF!="zníž. prenesená",J60,0)</f>
        <v>#REF!</v>
      </c>
      <c r="AW60" s="26" t="e">
        <f>IF(#REF!="nulová",J60,0)</f>
        <v>#REF!</v>
      </c>
      <c r="AX60" s="14" t="s">
        <v>31</v>
      </c>
      <c r="AY60" s="27">
        <f t="shared" si="2"/>
        <v>0</v>
      </c>
      <c r="AZ60" s="14" t="s">
        <v>97</v>
      </c>
      <c r="BA60" s="25" t="s">
        <v>171</v>
      </c>
    </row>
    <row r="61" spans="1:53" s="4" customFormat="1" ht="44.25" customHeight="1" x14ac:dyDescent="0.25">
      <c r="A61" s="1"/>
      <c r="B61" s="5"/>
      <c r="C61" s="106" t="s">
        <v>172</v>
      </c>
      <c r="D61" s="106" t="s">
        <v>48</v>
      </c>
      <c r="E61" s="107" t="s">
        <v>173</v>
      </c>
      <c r="F61" s="108" t="s">
        <v>174</v>
      </c>
      <c r="G61" s="109" t="s">
        <v>124</v>
      </c>
      <c r="H61" s="110">
        <v>17</v>
      </c>
      <c r="I61" s="111"/>
      <c r="J61" s="112"/>
      <c r="K61" s="105"/>
      <c r="L61" s="1"/>
      <c r="M61" s="1"/>
      <c r="N61" s="1"/>
      <c r="O61" s="1"/>
      <c r="P61" s="1"/>
      <c r="Q61" s="1"/>
      <c r="R61" s="1"/>
      <c r="S61" s="1"/>
      <c r="AF61" s="25" t="s">
        <v>147</v>
      </c>
      <c r="AH61" s="25" t="s">
        <v>48</v>
      </c>
      <c r="AI61" s="25" t="s">
        <v>31</v>
      </c>
      <c r="AM61" s="14" t="s">
        <v>24</v>
      </c>
      <c r="AS61" s="26" t="e">
        <f>IF(#REF!="základná",J61,0)</f>
        <v>#REF!</v>
      </c>
      <c r="AT61" s="26" t="e">
        <f>IF(#REF!="znížená",J61,0)</f>
        <v>#REF!</v>
      </c>
      <c r="AU61" s="26" t="e">
        <f>IF(#REF!="zákl. prenesená",J61,0)</f>
        <v>#REF!</v>
      </c>
      <c r="AV61" s="26" t="e">
        <f>IF(#REF!="zníž. prenesená",J61,0)</f>
        <v>#REF!</v>
      </c>
      <c r="AW61" s="26" t="e">
        <f>IF(#REF!="nulová",J61,0)</f>
        <v>#REF!</v>
      </c>
      <c r="AX61" s="14" t="s">
        <v>31</v>
      </c>
      <c r="AY61" s="27">
        <f t="shared" si="2"/>
        <v>0</v>
      </c>
      <c r="AZ61" s="14" t="s">
        <v>97</v>
      </c>
      <c r="BA61" s="25" t="s">
        <v>175</v>
      </c>
    </row>
    <row r="62" spans="1:53" s="4" customFormat="1" ht="21.75" customHeight="1" x14ac:dyDescent="0.25">
      <c r="A62" s="1"/>
      <c r="B62" s="5"/>
      <c r="C62" s="92" t="s">
        <v>176</v>
      </c>
      <c r="D62" s="92" t="s">
        <v>26</v>
      </c>
      <c r="E62" s="93" t="s">
        <v>177</v>
      </c>
      <c r="F62" s="94" t="s">
        <v>178</v>
      </c>
      <c r="G62" s="95" t="s">
        <v>113</v>
      </c>
      <c r="H62" s="96">
        <v>21</v>
      </c>
      <c r="I62" s="97"/>
      <c r="J62" s="98"/>
      <c r="K62" s="105"/>
      <c r="L62" s="1"/>
      <c r="M62" s="1"/>
      <c r="N62" s="1"/>
      <c r="O62" s="1"/>
      <c r="P62" s="1"/>
      <c r="Q62" s="1"/>
      <c r="R62" s="1"/>
      <c r="S62" s="1"/>
      <c r="AF62" s="25" t="s">
        <v>97</v>
      </c>
      <c r="AH62" s="25" t="s">
        <v>26</v>
      </c>
      <c r="AI62" s="25" t="s">
        <v>31</v>
      </c>
      <c r="AM62" s="14" t="s">
        <v>24</v>
      </c>
      <c r="AS62" s="26" t="e">
        <f>IF(#REF!="základná",J62,0)</f>
        <v>#REF!</v>
      </c>
      <c r="AT62" s="26" t="e">
        <f>IF(#REF!="znížená",J62,0)</f>
        <v>#REF!</v>
      </c>
      <c r="AU62" s="26" t="e">
        <f>IF(#REF!="zákl. prenesená",J62,0)</f>
        <v>#REF!</v>
      </c>
      <c r="AV62" s="26" t="e">
        <f>IF(#REF!="zníž. prenesená",J62,0)</f>
        <v>#REF!</v>
      </c>
      <c r="AW62" s="26" t="e">
        <f>IF(#REF!="nulová",J62,0)</f>
        <v>#REF!</v>
      </c>
      <c r="AX62" s="14" t="s">
        <v>31</v>
      </c>
      <c r="AY62" s="27">
        <f t="shared" si="2"/>
        <v>0</v>
      </c>
      <c r="AZ62" s="14" t="s">
        <v>97</v>
      </c>
      <c r="BA62" s="25" t="s">
        <v>179</v>
      </c>
    </row>
    <row r="63" spans="1:53" s="4" customFormat="1" ht="33.75" customHeight="1" x14ac:dyDescent="0.25">
      <c r="A63" s="1"/>
      <c r="B63" s="5"/>
      <c r="C63" s="92" t="s">
        <v>180</v>
      </c>
      <c r="D63" s="92" t="s">
        <v>26</v>
      </c>
      <c r="E63" s="93" t="s">
        <v>181</v>
      </c>
      <c r="F63" s="94" t="s">
        <v>182</v>
      </c>
      <c r="G63" s="95" t="s">
        <v>65</v>
      </c>
      <c r="H63" s="96">
        <v>359.5</v>
      </c>
      <c r="I63" s="97"/>
      <c r="J63" s="98"/>
      <c r="K63" s="105"/>
      <c r="L63" s="1"/>
      <c r="M63" s="1"/>
      <c r="N63" s="1"/>
      <c r="O63" s="1"/>
      <c r="P63" s="1"/>
      <c r="Q63" s="1"/>
      <c r="R63" s="1"/>
      <c r="S63" s="1"/>
      <c r="AF63" s="25" t="s">
        <v>97</v>
      </c>
      <c r="AH63" s="25" t="s">
        <v>26</v>
      </c>
      <c r="AI63" s="25" t="s">
        <v>31</v>
      </c>
      <c r="AM63" s="14" t="s">
        <v>24</v>
      </c>
      <c r="AS63" s="26" t="e">
        <f>IF(#REF!="základná",J63,0)</f>
        <v>#REF!</v>
      </c>
      <c r="AT63" s="26" t="e">
        <f>IF(#REF!="znížená",J63,0)</f>
        <v>#REF!</v>
      </c>
      <c r="AU63" s="26" t="e">
        <f>IF(#REF!="zákl. prenesená",J63,0)</f>
        <v>#REF!</v>
      </c>
      <c r="AV63" s="26" t="e">
        <f>IF(#REF!="zníž. prenesená",J63,0)</f>
        <v>#REF!</v>
      </c>
      <c r="AW63" s="26" t="e">
        <f>IF(#REF!="nulová",J63,0)</f>
        <v>#REF!</v>
      </c>
      <c r="AX63" s="14" t="s">
        <v>31</v>
      </c>
      <c r="AY63" s="27">
        <f t="shared" si="2"/>
        <v>0</v>
      </c>
      <c r="AZ63" s="14" t="s">
        <v>97</v>
      </c>
      <c r="BA63" s="25" t="s">
        <v>183</v>
      </c>
    </row>
    <row r="64" spans="1:53" s="4" customFormat="1" ht="23.25" customHeight="1" x14ac:dyDescent="0.25">
      <c r="A64" s="1"/>
      <c r="B64" s="5"/>
      <c r="C64" s="106" t="s">
        <v>184</v>
      </c>
      <c r="D64" s="106" t="s">
        <v>48</v>
      </c>
      <c r="E64" s="107" t="s">
        <v>185</v>
      </c>
      <c r="F64" s="108" t="s">
        <v>186</v>
      </c>
      <c r="G64" s="109" t="s">
        <v>51</v>
      </c>
      <c r="H64" s="110">
        <v>2.8000000000000001E-2</v>
      </c>
      <c r="I64" s="111"/>
      <c r="J64" s="112"/>
      <c r="K64" s="105"/>
      <c r="L64" s="1"/>
      <c r="M64" s="1"/>
      <c r="N64" s="1"/>
      <c r="O64" s="1"/>
      <c r="P64" s="1"/>
      <c r="Q64" s="1"/>
      <c r="R64" s="1"/>
      <c r="S64" s="1"/>
      <c r="AF64" s="25" t="s">
        <v>147</v>
      </c>
      <c r="AH64" s="25" t="s">
        <v>48</v>
      </c>
      <c r="AI64" s="25" t="s">
        <v>31</v>
      </c>
      <c r="AM64" s="14" t="s">
        <v>24</v>
      </c>
      <c r="AS64" s="26" t="e">
        <f>IF(#REF!="základná",J64,0)</f>
        <v>#REF!</v>
      </c>
      <c r="AT64" s="26" t="e">
        <f>IF(#REF!="znížená",J64,0)</f>
        <v>#REF!</v>
      </c>
      <c r="AU64" s="26" t="e">
        <f>IF(#REF!="zákl. prenesená",J64,0)</f>
        <v>#REF!</v>
      </c>
      <c r="AV64" s="26" t="e">
        <f>IF(#REF!="zníž. prenesená",J64,0)</f>
        <v>#REF!</v>
      </c>
      <c r="AW64" s="26" t="e">
        <f>IF(#REF!="nulová",J64,0)</f>
        <v>#REF!</v>
      </c>
      <c r="AX64" s="14" t="s">
        <v>31</v>
      </c>
      <c r="AY64" s="27">
        <f t="shared" si="2"/>
        <v>0</v>
      </c>
      <c r="AZ64" s="14" t="s">
        <v>97</v>
      </c>
      <c r="BA64" s="25" t="s">
        <v>187</v>
      </c>
    </row>
    <row r="65" spans="1:53" s="28" customFormat="1" ht="11.25" x14ac:dyDescent="0.25">
      <c r="B65" s="29"/>
      <c r="C65" s="138"/>
      <c r="D65" s="139" t="s">
        <v>67</v>
      </c>
      <c r="E65" s="140" t="s">
        <v>16</v>
      </c>
      <c r="F65" s="141" t="s">
        <v>188</v>
      </c>
      <c r="G65" s="138"/>
      <c r="H65" s="142">
        <v>2.8000000000000001E-2</v>
      </c>
      <c r="I65" s="143"/>
      <c r="J65" s="138"/>
      <c r="K65" s="144"/>
      <c r="AH65" s="35" t="s">
        <v>67</v>
      </c>
      <c r="AI65" s="35" t="s">
        <v>31</v>
      </c>
      <c r="AJ65" s="28" t="s">
        <v>31</v>
      </c>
      <c r="AK65" s="28" t="s">
        <v>189</v>
      </c>
      <c r="AL65" s="28" t="s">
        <v>23</v>
      </c>
      <c r="AM65" s="35" t="s">
        <v>24</v>
      </c>
    </row>
    <row r="66" spans="1:53" s="36" customFormat="1" ht="15" customHeight="1" x14ac:dyDescent="0.25">
      <c r="B66" s="37"/>
      <c r="C66" s="145"/>
      <c r="D66" s="146" t="s">
        <v>67</v>
      </c>
      <c r="E66" s="147" t="s">
        <v>16</v>
      </c>
      <c r="F66" s="148" t="s">
        <v>190</v>
      </c>
      <c r="G66" s="145"/>
      <c r="H66" s="149">
        <v>2.8000000000000001E-2</v>
      </c>
      <c r="I66" s="150"/>
      <c r="J66" s="145"/>
      <c r="K66" s="151"/>
      <c r="AH66" s="38" t="s">
        <v>67</v>
      </c>
      <c r="AI66" s="38" t="s">
        <v>31</v>
      </c>
      <c r="AJ66" s="36" t="s">
        <v>30</v>
      </c>
      <c r="AK66" s="36" t="s">
        <v>189</v>
      </c>
      <c r="AL66" s="36" t="s">
        <v>22</v>
      </c>
      <c r="AM66" s="38" t="s">
        <v>24</v>
      </c>
    </row>
    <row r="67" spans="1:53" s="4" customFormat="1" ht="27.75" customHeight="1" x14ac:dyDescent="0.25">
      <c r="A67" s="1"/>
      <c r="B67" s="5"/>
      <c r="C67" s="106" t="s">
        <v>191</v>
      </c>
      <c r="D67" s="106" t="s">
        <v>48</v>
      </c>
      <c r="E67" s="107" t="s">
        <v>192</v>
      </c>
      <c r="F67" s="108" t="s">
        <v>193</v>
      </c>
      <c r="G67" s="109" t="s">
        <v>51</v>
      </c>
      <c r="H67" s="110">
        <v>0.30399999999999999</v>
      </c>
      <c r="I67" s="111"/>
      <c r="J67" s="112"/>
      <c r="K67" s="105"/>
      <c r="L67" s="1"/>
      <c r="M67" s="1"/>
      <c r="N67" s="1"/>
      <c r="O67" s="1"/>
      <c r="P67" s="1"/>
      <c r="Q67" s="1"/>
      <c r="R67" s="1"/>
      <c r="S67" s="1"/>
      <c r="AF67" s="25" t="s">
        <v>147</v>
      </c>
      <c r="AH67" s="25" t="s">
        <v>48</v>
      </c>
      <c r="AI67" s="25" t="s">
        <v>31</v>
      </c>
      <c r="AM67" s="14" t="s">
        <v>24</v>
      </c>
      <c r="AS67" s="26" t="e">
        <f>IF(#REF!="základná",J67,0)</f>
        <v>#REF!</v>
      </c>
      <c r="AT67" s="26" t="e">
        <f>IF(#REF!="znížená",J67,0)</f>
        <v>#REF!</v>
      </c>
      <c r="AU67" s="26" t="e">
        <f>IF(#REF!="zákl. prenesená",J67,0)</f>
        <v>#REF!</v>
      </c>
      <c r="AV67" s="26" t="e">
        <f>IF(#REF!="zníž. prenesená",J67,0)</f>
        <v>#REF!</v>
      </c>
      <c r="AW67" s="26" t="e">
        <f>IF(#REF!="nulová",J67,0)</f>
        <v>#REF!</v>
      </c>
      <c r="AX67" s="14" t="s">
        <v>31</v>
      </c>
      <c r="AY67" s="27">
        <f>ROUND(I67*H67,3)</f>
        <v>0</v>
      </c>
      <c r="AZ67" s="14" t="s">
        <v>97</v>
      </c>
      <c r="BA67" s="25" t="s">
        <v>194</v>
      </c>
    </row>
    <row r="68" spans="1:53" s="4" customFormat="1" ht="42.75" customHeight="1" x14ac:dyDescent="0.25">
      <c r="A68" s="1"/>
      <c r="B68" s="5"/>
      <c r="C68" s="120" t="s">
        <v>230</v>
      </c>
      <c r="D68" s="120" t="s">
        <v>26</v>
      </c>
      <c r="E68" s="121" t="s">
        <v>195</v>
      </c>
      <c r="F68" s="122" t="s">
        <v>235</v>
      </c>
      <c r="G68" s="123" t="s">
        <v>152</v>
      </c>
      <c r="H68" s="124">
        <v>218.57599999999999</v>
      </c>
      <c r="I68" s="124"/>
      <c r="J68" s="125"/>
      <c r="K68" s="126"/>
      <c r="L68" s="1"/>
      <c r="M68" s="1"/>
      <c r="N68" s="1"/>
      <c r="O68" s="1"/>
      <c r="P68" s="1"/>
      <c r="Q68" s="1"/>
      <c r="R68" s="1"/>
      <c r="S68" s="1"/>
      <c r="AF68" s="25" t="s">
        <v>97</v>
      </c>
      <c r="AH68" s="25" t="s">
        <v>26</v>
      </c>
      <c r="AI68" s="25" t="s">
        <v>31</v>
      </c>
      <c r="AM68" s="14" t="s">
        <v>24</v>
      </c>
      <c r="AS68" s="26" t="e">
        <f>IF(#REF!="základná",J68,0)</f>
        <v>#REF!</v>
      </c>
      <c r="AT68" s="26" t="e">
        <f>IF(#REF!="znížená",J68,0)</f>
        <v>#REF!</v>
      </c>
      <c r="AU68" s="26" t="e">
        <f>IF(#REF!="zákl. prenesená",J68,0)</f>
        <v>#REF!</v>
      </c>
      <c r="AV68" s="26" t="e">
        <f>IF(#REF!="zníž. prenesená",J68,0)</f>
        <v>#REF!</v>
      </c>
      <c r="AW68" s="26" t="e">
        <f>IF(#REF!="nulová",J68,0)</f>
        <v>#REF!</v>
      </c>
      <c r="AX68" s="14" t="s">
        <v>31</v>
      </c>
      <c r="AY68" s="27">
        <f>ROUND(I68*H68,3)</f>
        <v>0</v>
      </c>
      <c r="AZ68" s="14" t="s">
        <v>97</v>
      </c>
      <c r="BA68" s="25" t="s">
        <v>196</v>
      </c>
    </row>
    <row r="69" spans="1:53" s="4" customFormat="1" ht="58.5" customHeight="1" x14ac:dyDescent="0.25">
      <c r="A69" s="1"/>
      <c r="B69" s="5"/>
      <c r="C69" s="127" t="s">
        <v>229</v>
      </c>
      <c r="D69" s="53" t="s">
        <v>26</v>
      </c>
      <c r="E69" s="54" t="s">
        <v>228</v>
      </c>
      <c r="F69" s="55" t="s">
        <v>232</v>
      </c>
      <c r="G69" s="59" t="s">
        <v>152</v>
      </c>
      <c r="H69" s="58">
        <v>218.57599999999999</v>
      </c>
      <c r="I69" s="58">
        <v>0</v>
      </c>
      <c r="J69" s="57">
        <v>0</v>
      </c>
      <c r="K69" s="60" t="s">
        <v>240</v>
      </c>
      <c r="L69" s="1"/>
      <c r="M69" s="1"/>
      <c r="N69" s="1"/>
      <c r="O69" s="1"/>
      <c r="P69" s="1"/>
      <c r="Q69" s="1"/>
      <c r="R69" s="1"/>
      <c r="S69" s="1"/>
      <c r="AF69" s="25"/>
      <c r="AH69" s="25"/>
      <c r="AI69" s="25"/>
      <c r="AM69" s="14"/>
      <c r="AS69" s="26"/>
      <c r="AT69" s="26"/>
      <c r="AU69" s="26"/>
      <c r="AV69" s="26"/>
      <c r="AW69" s="26"/>
      <c r="AX69" s="14"/>
      <c r="AY69" s="27"/>
      <c r="AZ69" s="14"/>
      <c r="BA69" s="25"/>
    </row>
    <row r="70" spans="1:53" s="16" customFormat="1" ht="22.9" customHeight="1" x14ac:dyDescent="0.2">
      <c r="B70" s="17"/>
      <c r="C70" s="114"/>
      <c r="D70" s="115" t="s">
        <v>18</v>
      </c>
      <c r="E70" s="116" t="s">
        <v>197</v>
      </c>
      <c r="F70" s="116" t="s">
        <v>198</v>
      </c>
      <c r="G70" s="114"/>
      <c r="H70" s="128"/>
      <c r="I70" s="129"/>
      <c r="J70" s="130"/>
      <c r="K70" s="119"/>
      <c r="AF70" s="21" t="s">
        <v>31</v>
      </c>
      <c r="AH70" s="22" t="s">
        <v>18</v>
      </c>
      <c r="AI70" s="22" t="s">
        <v>22</v>
      </c>
      <c r="AM70" s="21" t="s">
        <v>24</v>
      </c>
      <c r="AY70" s="23">
        <f>SUM(AY71:AY74)</f>
        <v>0</v>
      </c>
    </row>
    <row r="71" spans="1:53" s="4" customFormat="1" ht="46.5" customHeight="1" x14ac:dyDescent="0.25">
      <c r="A71" s="1"/>
      <c r="B71" s="5"/>
      <c r="C71" s="120" t="s">
        <v>199</v>
      </c>
      <c r="D71" s="120" t="s">
        <v>26</v>
      </c>
      <c r="E71" s="121" t="s">
        <v>200</v>
      </c>
      <c r="F71" s="122" t="s">
        <v>201</v>
      </c>
      <c r="G71" s="123" t="s">
        <v>60</v>
      </c>
      <c r="H71" s="125">
        <v>20</v>
      </c>
      <c r="I71" s="97"/>
      <c r="J71" s="98"/>
      <c r="K71" s="104"/>
      <c r="L71" s="1"/>
      <c r="M71" s="1"/>
      <c r="N71" s="1"/>
      <c r="O71" s="1"/>
      <c r="P71" s="1"/>
      <c r="Q71" s="1"/>
      <c r="R71" s="1"/>
      <c r="S71" s="1"/>
      <c r="AF71" s="25" t="s">
        <v>97</v>
      </c>
      <c r="AH71" s="25" t="s">
        <v>26</v>
      </c>
      <c r="AI71" s="25" t="s">
        <v>31</v>
      </c>
      <c r="AM71" s="14" t="s">
        <v>24</v>
      </c>
      <c r="AS71" s="26" t="e">
        <f>IF(#REF!="základná",J71,0)</f>
        <v>#REF!</v>
      </c>
      <c r="AT71" s="26" t="e">
        <f>IF(#REF!="znížená",J71,0)</f>
        <v>#REF!</v>
      </c>
      <c r="AU71" s="26" t="e">
        <f>IF(#REF!="zákl. prenesená",J71,0)</f>
        <v>#REF!</v>
      </c>
      <c r="AV71" s="26" t="e">
        <f>IF(#REF!="zníž. prenesená",J71,0)</f>
        <v>#REF!</v>
      </c>
      <c r="AW71" s="26" t="e">
        <f>IF(#REF!="nulová",J71,0)</f>
        <v>#REF!</v>
      </c>
      <c r="AX71" s="14" t="s">
        <v>31</v>
      </c>
      <c r="AY71" s="27">
        <f>ROUND(I71*H71,3)</f>
        <v>0</v>
      </c>
      <c r="AZ71" s="14" t="s">
        <v>97</v>
      </c>
      <c r="BA71" s="25" t="s">
        <v>202</v>
      </c>
    </row>
    <row r="72" spans="1:53" s="4" customFormat="1" ht="38.25" customHeight="1" x14ac:dyDescent="0.25">
      <c r="A72" s="1"/>
      <c r="B72" s="5"/>
      <c r="C72" s="106" t="s">
        <v>203</v>
      </c>
      <c r="D72" s="106" t="s">
        <v>48</v>
      </c>
      <c r="E72" s="107" t="s">
        <v>204</v>
      </c>
      <c r="F72" s="108" t="s">
        <v>205</v>
      </c>
      <c r="G72" s="109" t="s">
        <v>60</v>
      </c>
      <c r="H72" s="110">
        <v>22</v>
      </c>
      <c r="I72" s="111"/>
      <c r="J72" s="131"/>
      <c r="K72" s="105"/>
      <c r="L72" s="1"/>
      <c r="M72" s="1"/>
      <c r="N72" s="1"/>
      <c r="O72" s="1"/>
      <c r="P72" s="1"/>
      <c r="Q72" s="1"/>
      <c r="R72" s="1"/>
      <c r="S72" s="1"/>
      <c r="AF72" s="25" t="s">
        <v>147</v>
      </c>
      <c r="AH72" s="25" t="s">
        <v>48</v>
      </c>
      <c r="AI72" s="25" t="s">
        <v>31</v>
      </c>
      <c r="AM72" s="14" t="s">
        <v>24</v>
      </c>
      <c r="AS72" s="26" t="e">
        <f>IF(#REF!="základná",J72,0)</f>
        <v>#REF!</v>
      </c>
      <c r="AT72" s="26" t="e">
        <f>IF(#REF!="znížená",J72,0)</f>
        <v>#REF!</v>
      </c>
      <c r="AU72" s="26" t="e">
        <f>IF(#REF!="zákl. prenesená",J72,0)</f>
        <v>#REF!</v>
      </c>
      <c r="AV72" s="26" t="e">
        <f>IF(#REF!="zníž. prenesená",J72,0)</f>
        <v>#REF!</v>
      </c>
      <c r="AW72" s="26" t="e">
        <f>IF(#REF!="nulová",J72,0)</f>
        <v>#REF!</v>
      </c>
      <c r="AX72" s="14" t="s">
        <v>31</v>
      </c>
      <c r="AY72" s="27">
        <f>ROUND(I72*H72,3)</f>
        <v>0</v>
      </c>
      <c r="AZ72" s="14" t="s">
        <v>97</v>
      </c>
      <c r="BA72" s="25" t="s">
        <v>206</v>
      </c>
    </row>
    <row r="73" spans="1:53" s="28" customFormat="1" ht="16.5" customHeight="1" x14ac:dyDescent="0.25">
      <c r="B73" s="29"/>
      <c r="C73" s="132"/>
      <c r="D73" s="133" t="s">
        <v>67</v>
      </c>
      <c r="E73" s="132"/>
      <c r="F73" s="134" t="s">
        <v>207</v>
      </c>
      <c r="G73" s="132"/>
      <c r="H73" s="135">
        <v>22</v>
      </c>
      <c r="I73" s="136"/>
      <c r="J73" s="132"/>
      <c r="K73" s="137"/>
      <c r="AH73" s="35" t="s">
        <v>67</v>
      </c>
      <c r="AI73" s="35" t="s">
        <v>31</v>
      </c>
      <c r="AJ73" s="28" t="s">
        <v>31</v>
      </c>
      <c r="AK73" s="28" t="s">
        <v>69</v>
      </c>
      <c r="AL73" s="28" t="s">
        <v>22</v>
      </c>
      <c r="AM73" s="35" t="s">
        <v>24</v>
      </c>
    </row>
    <row r="74" spans="1:53" s="4" customFormat="1" ht="50.25" customHeight="1" x14ac:dyDescent="0.25">
      <c r="A74" s="1"/>
      <c r="B74" s="5"/>
      <c r="C74" s="53" t="s">
        <v>208</v>
      </c>
      <c r="D74" s="53" t="s">
        <v>26</v>
      </c>
      <c r="E74" s="54" t="s">
        <v>209</v>
      </c>
      <c r="F74" s="113" t="s">
        <v>210</v>
      </c>
      <c r="G74" s="59" t="s">
        <v>152</v>
      </c>
      <c r="H74" s="58">
        <v>100</v>
      </c>
      <c r="I74" s="58">
        <v>0</v>
      </c>
      <c r="J74" s="57">
        <f>ROUND(I74*H74,3)</f>
        <v>0</v>
      </c>
      <c r="K74" s="60" t="s">
        <v>223</v>
      </c>
      <c r="L74" s="1"/>
      <c r="M74" s="1"/>
      <c r="N74" s="1"/>
      <c r="O74" s="1"/>
      <c r="P74" s="1"/>
      <c r="Q74" s="1"/>
      <c r="R74" s="1"/>
      <c r="S74" s="1"/>
      <c r="AF74" s="25" t="s">
        <v>97</v>
      </c>
      <c r="AH74" s="25" t="s">
        <v>26</v>
      </c>
      <c r="AI74" s="25" t="s">
        <v>31</v>
      </c>
      <c r="AM74" s="14" t="s">
        <v>24</v>
      </c>
      <c r="AS74" s="26" t="e">
        <f>IF(#REF!="základná",J74,0)</f>
        <v>#REF!</v>
      </c>
      <c r="AT74" s="26" t="e">
        <f>IF(#REF!="znížená",J74,0)</f>
        <v>#REF!</v>
      </c>
      <c r="AU74" s="26" t="e">
        <f>IF(#REF!="zákl. prenesená",J74,0)</f>
        <v>#REF!</v>
      </c>
      <c r="AV74" s="26" t="e">
        <f>IF(#REF!="zníž. prenesená",J74,0)</f>
        <v>#REF!</v>
      </c>
      <c r="AW74" s="26" t="e">
        <f>IF(#REF!="nulová",J74,0)</f>
        <v>#REF!</v>
      </c>
      <c r="AX74" s="14" t="s">
        <v>31</v>
      </c>
      <c r="AY74" s="27">
        <f>ROUND(I74*H74,3)</f>
        <v>0</v>
      </c>
      <c r="AZ74" s="14" t="s">
        <v>97</v>
      </c>
      <c r="BA74" s="25" t="s">
        <v>211</v>
      </c>
    </row>
    <row r="75" spans="1:53" s="16" customFormat="1" ht="22.9" customHeight="1" x14ac:dyDescent="0.2">
      <c r="B75" s="17"/>
      <c r="C75" s="114"/>
      <c r="D75" s="115" t="s">
        <v>18</v>
      </c>
      <c r="E75" s="116" t="s">
        <v>212</v>
      </c>
      <c r="F75" s="116" t="s">
        <v>213</v>
      </c>
      <c r="G75" s="114"/>
      <c r="H75" s="114"/>
      <c r="I75" s="117"/>
      <c r="J75" s="130"/>
      <c r="K75" s="119"/>
      <c r="AF75" s="21" t="s">
        <v>31</v>
      </c>
      <c r="AH75" s="22" t="s">
        <v>18</v>
      </c>
      <c r="AI75" s="22" t="s">
        <v>22</v>
      </c>
      <c r="AM75" s="21" t="s">
        <v>24</v>
      </c>
      <c r="AY75" s="23">
        <f>AY76</f>
        <v>0</v>
      </c>
    </row>
    <row r="76" spans="1:53" s="4" customFormat="1" ht="51" customHeight="1" x14ac:dyDescent="0.25">
      <c r="A76" s="1"/>
      <c r="B76" s="5"/>
      <c r="C76" s="92" t="s">
        <v>231</v>
      </c>
      <c r="D76" s="92" t="s">
        <v>48</v>
      </c>
      <c r="E76" s="93" t="s">
        <v>214</v>
      </c>
      <c r="F76" s="94" t="s">
        <v>242</v>
      </c>
      <c r="G76" s="95" t="s">
        <v>65</v>
      </c>
      <c r="H76" s="96">
        <v>359</v>
      </c>
      <c r="I76" s="97"/>
      <c r="J76" s="98"/>
      <c r="K76" s="104" t="s">
        <v>243</v>
      </c>
      <c r="L76" s="1"/>
      <c r="M76" s="1"/>
      <c r="N76" s="1"/>
      <c r="O76" s="1"/>
      <c r="P76" s="1"/>
      <c r="Q76" s="1"/>
      <c r="R76" s="1"/>
      <c r="S76" s="1"/>
      <c r="AF76" s="25" t="s">
        <v>97</v>
      </c>
      <c r="AH76" s="25" t="s">
        <v>26</v>
      </c>
      <c r="AI76" s="25" t="s">
        <v>31</v>
      </c>
      <c r="AM76" s="14" t="s">
        <v>24</v>
      </c>
      <c r="AS76" s="26" t="e">
        <f>IF(#REF!="základná",J76,0)</f>
        <v>#REF!</v>
      </c>
      <c r="AT76" s="26" t="e">
        <f>IF(#REF!="znížená",J76,0)</f>
        <v>#REF!</v>
      </c>
      <c r="AU76" s="26" t="e">
        <f>IF(#REF!="zákl. prenesená",J76,0)</f>
        <v>#REF!</v>
      </c>
      <c r="AV76" s="26" t="e">
        <f>IF(#REF!="zníž. prenesená",J76,0)</f>
        <v>#REF!</v>
      </c>
      <c r="AW76" s="26" t="e">
        <f>IF(#REF!="nulová",J76,0)</f>
        <v>#REF!</v>
      </c>
      <c r="AX76" s="14" t="s">
        <v>31</v>
      </c>
      <c r="AY76" s="27">
        <f>ROUND(I76*H76,3)</f>
        <v>0</v>
      </c>
      <c r="AZ76" s="14" t="s">
        <v>97</v>
      </c>
      <c r="BA76" s="25" t="s">
        <v>215</v>
      </c>
    </row>
    <row r="77" spans="1:53" s="4" customFormat="1" ht="6.95" customHeight="1" x14ac:dyDescent="0.25">
      <c r="A77" s="1"/>
      <c r="B77" s="39"/>
      <c r="C77" s="40"/>
      <c r="D77" s="40"/>
      <c r="E77" s="40"/>
      <c r="F77" s="40"/>
      <c r="G77" s="40"/>
      <c r="H77" s="40"/>
      <c r="I77" s="40"/>
      <c r="J77" s="40"/>
      <c r="K77" s="1"/>
      <c r="L77" s="1"/>
      <c r="M77" s="1"/>
      <c r="N77" s="1"/>
      <c r="O77" s="1"/>
      <c r="P77" s="1"/>
      <c r="Q77" s="1"/>
      <c r="R77" s="1"/>
      <c r="S77" s="1"/>
    </row>
  </sheetData>
  <mergeCells count="5">
    <mergeCell ref="E7:H7"/>
    <mergeCell ref="D4:J4"/>
    <mergeCell ref="E5:J5"/>
    <mergeCell ref="J11:K11"/>
    <mergeCell ref="J12:K12"/>
  </mergeCells>
  <pageMargins left="0.7" right="0.7" top="0.75" bottom="0.75" header="0.3" footer="0.3"/>
  <pageSetup paperSize="9" scale="54" orientation="portrait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POPOVICS Judit</dc:creator>
  <cp:lastModifiedBy>POPOVICS Judit</cp:lastModifiedBy>
  <cp:lastPrinted>2021-05-18T12:21:00Z</cp:lastPrinted>
  <dcterms:created xsi:type="dcterms:W3CDTF">2021-05-18T10:12:46Z</dcterms:created>
  <dcterms:modified xsi:type="dcterms:W3CDTF">2021-05-19T12:17:51Z</dcterms:modified>
</cp:coreProperties>
</file>